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Documents\FELIX\FELIX-LAB-OpticalFanouts\"/>
    </mc:Choice>
  </mc:AlternateContent>
  <xr:revisionPtr revIDLastSave="0" documentId="13_ncr:1_{C93EE367-C8BC-4BB8-8B9E-2BD2528D2745}" xr6:coauthVersionLast="36" xr6:coauthVersionMax="36" xr10:uidLastSave="{00000000-0000-0000-0000-000000000000}"/>
  <bookViews>
    <workbookView xWindow="0" yWindow="0" windowWidth="15360" windowHeight="5910" xr2:uid="{D5191AA4-0717-4C41-8008-054D138C1EBD}"/>
  </bookViews>
  <sheets>
    <sheet name="PPOverview" sheetId="4" r:id="rId1"/>
    <sheet name="PP-18Feb2021" sheetId="9" r:id="rId2"/>
    <sheet name="PP-17Dec2020" sheetId="8" r:id="rId3"/>
    <sheet name="PP-11Dec2020" sheetId="7" r:id="rId4"/>
    <sheet name="PP-8Dec2020" sheetId="6" r:id="rId5"/>
    <sheet name="PP-23Nov2020" sheetId="5" r:id="rId6"/>
    <sheet name="PP-19Nov2020" sheetId="3" r:id="rId7"/>
  </sheets>
  <definedNames>
    <definedName name="PatchTable" localSheetId="0">PPOverview!$B$44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4" l="1"/>
  <c r="B25" i="4"/>
  <c r="C24" i="4"/>
  <c r="B24" i="4"/>
  <c r="F25" i="4"/>
  <c r="E25" i="4"/>
  <c r="F24" i="4"/>
  <c r="E24" i="4"/>
  <c r="I25" i="4"/>
  <c r="I24" i="4"/>
  <c r="H24" i="4"/>
  <c r="H25" i="4"/>
  <c r="L25" i="4"/>
  <c r="K25" i="4"/>
  <c r="L24" i="4"/>
  <c r="K24" i="4"/>
  <c r="O25" i="4"/>
  <c r="O24" i="4"/>
  <c r="N25" i="4"/>
  <c r="N24" i="4"/>
  <c r="Q24" i="4"/>
  <c r="R24" i="4"/>
  <c r="Q25" i="4"/>
  <c r="R25" i="4"/>
  <c r="U25" i="4"/>
  <c r="U24" i="4"/>
  <c r="T25" i="4"/>
  <c r="T24" i="4"/>
  <c r="W24" i="4"/>
  <c r="X25" i="4"/>
  <c r="W25" i="4"/>
  <c r="X24" i="4"/>
  <c r="AA25" i="4"/>
  <c r="Z25" i="4"/>
  <c r="Z24" i="4"/>
  <c r="AA24" i="4"/>
  <c r="AD25" i="4"/>
  <c r="AC25" i="4"/>
  <c r="AC24" i="4"/>
  <c r="AD24" i="4"/>
  <c r="AF25" i="4"/>
  <c r="AG25" i="4"/>
  <c r="AG24" i="4"/>
  <c r="AF24" i="4"/>
  <c r="AI24" i="4"/>
  <c r="AJ24" i="4"/>
  <c r="AI25" i="4"/>
  <c r="AJ25" i="4"/>
  <c r="AM24" i="4"/>
  <c r="AM25" i="4"/>
  <c r="AL25" i="4"/>
  <c r="AL24" i="4"/>
  <c r="AO24" i="4"/>
  <c r="AO25" i="4"/>
  <c r="AP25" i="4"/>
  <c r="AP24" i="4"/>
  <c r="AS25" i="4"/>
  <c r="AR25" i="4"/>
  <c r="AS24" i="4"/>
  <c r="AR24" i="4"/>
  <c r="AV25" i="4"/>
  <c r="AU25" i="4"/>
  <c r="AV24" i="4"/>
  <c r="AU24" i="4"/>
  <c r="AY25" i="4"/>
  <c r="AX25" i="4"/>
  <c r="AX24" i="4"/>
  <c r="AY24" i="4"/>
  <c r="BA24" i="4"/>
  <c r="BB24" i="4"/>
  <c r="BA25" i="4"/>
  <c r="BB25" i="4"/>
  <c r="BE24" i="4"/>
  <c r="BD24" i="4"/>
  <c r="BH24" i="4"/>
  <c r="BG24" i="4"/>
  <c r="BK24" i="4"/>
  <c r="BJ24" i="4"/>
  <c r="BN24" i="4"/>
  <c r="BM24" i="4"/>
  <c r="BQ24" i="4"/>
  <c r="BP24" i="4"/>
  <c r="BS24" i="4"/>
  <c r="BT24" i="4"/>
  <c r="BE25" i="4"/>
  <c r="BD25" i="4"/>
  <c r="BG25" i="4"/>
  <c r="BH25" i="4"/>
  <c r="BJ25" i="4"/>
  <c r="BK25" i="4"/>
  <c r="BN25" i="4"/>
  <c r="BM25" i="4"/>
  <c r="BQ25" i="4"/>
  <c r="BP25" i="4"/>
  <c r="BS25" i="4"/>
  <c r="BT25" i="4"/>
  <c r="BT22" i="4"/>
  <c r="C22" i="4"/>
  <c r="C21" i="4"/>
  <c r="B22" i="4"/>
  <c r="B21" i="4"/>
  <c r="E22" i="4"/>
  <c r="E21" i="4"/>
  <c r="F22" i="4"/>
  <c r="F21" i="4"/>
  <c r="I22" i="4"/>
  <c r="I21" i="4"/>
  <c r="H22" i="4"/>
  <c r="H21" i="4"/>
  <c r="K21" i="4"/>
  <c r="L22" i="4"/>
  <c r="K22" i="4"/>
  <c r="L21" i="4"/>
  <c r="N22" i="4"/>
  <c r="O22" i="4"/>
  <c r="O21" i="4"/>
  <c r="N21" i="4"/>
  <c r="Q22" i="4"/>
  <c r="Q21" i="4"/>
  <c r="R21" i="4"/>
  <c r="R22" i="4"/>
  <c r="U22" i="4"/>
  <c r="U21" i="4"/>
  <c r="T22" i="4"/>
  <c r="T21" i="4"/>
  <c r="X21" i="4"/>
  <c r="W22" i="4"/>
  <c r="X22" i="4"/>
  <c r="W21" i="4"/>
  <c r="AA21" i="4"/>
  <c r="AA22" i="4"/>
  <c r="Z22" i="4"/>
  <c r="Z21" i="4"/>
  <c r="AD22" i="4"/>
  <c r="AC22" i="4"/>
  <c r="AD21" i="4"/>
  <c r="AC21" i="4"/>
  <c r="AG22" i="4"/>
  <c r="AF22" i="4"/>
  <c r="AF21" i="4"/>
  <c r="AG21" i="4"/>
  <c r="AI22" i="4"/>
  <c r="AI21" i="4"/>
  <c r="AJ21" i="4"/>
  <c r="AJ22" i="4"/>
  <c r="BE20" i="4"/>
  <c r="BG20" i="4" s="1"/>
  <c r="AM20" i="4"/>
  <c r="AO20" i="4" s="1"/>
  <c r="U20" i="4"/>
  <c r="W20" i="4" s="1"/>
  <c r="C20" i="4"/>
  <c r="E20" i="4" s="1"/>
  <c r="AL21" i="4"/>
  <c r="AM22" i="4"/>
  <c r="AM21" i="4"/>
  <c r="AL22" i="4"/>
  <c r="AP21" i="4"/>
  <c r="AP22" i="4"/>
  <c r="AO22" i="4"/>
  <c r="AO21" i="4"/>
  <c r="AS22" i="4"/>
  <c r="AR22" i="4"/>
  <c r="AS21" i="4"/>
  <c r="AR21" i="4"/>
  <c r="AV22" i="4"/>
  <c r="AU22" i="4"/>
  <c r="AV21" i="4"/>
  <c r="AU21" i="4"/>
  <c r="AX22" i="4"/>
  <c r="AX21" i="4"/>
  <c r="AY22" i="4"/>
  <c r="AY21" i="4"/>
  <c r="BA21" i="4"/>
  <c r="BA22" i="4"/>
  <c r="BB21" i="4"/>
  <c r="BB22" i="4"/>
  <c r="BD22" i="4"/>
  <c r="BE22" i="4"/>
  <c r="BH22" i="4"/>
  <c r="BG22" i="4"/>
  <c r="BK22" i="4"/>
  <c r="BJ22" i="4"/>
  <c r="BN22" i="4"/>
  <c r="BM22" i="4"/>
  <c r="BP22" i="4"/>
  <c r="BQ22" i="4"/>
  <c r="BS22" i="4"/>
  <c r="AP20" i="4" l="1"/>
  <c r="AR20" i="4" s="1"/>
  <c r="X20" i="4"/>
  <c r="Z20" i="4" s="1"/>
  <c r="BH20" i="4"/>
  <c r="BJ20" i="4" s="1"/>
  <c r="F20" i="4"/>
  <c r="H20" i="4" s="1"/>
  <c r="B44" i="4"/>
  <c r="D150" i="9"/>
  <c r="D151" i="9" s="1"/>
  <c r="D152" i="9" s="1"/>
  <c r="D153" i="9" s="1"/>
  <c r="D154" i="9" s="1"/>
  <c r="D155" i="9" s="1"/>
  <c r="D156" i="9" s="1"/>
  <c r="D157" i="9" s="1"/>
  <c r="D158" i="9" s="1"/>
  <c r="D159" i="9" s="1"/>
  <c r="D160" i="9" s="1"/>
  <c r="D161" i="9" s="1"/>
  <c r="D162" i="9" s="1"/>
  <c r="D163" i="9" s="1"/>
  <c r="D164" i="9" s="1"/>
  <c r="D165" i="9" s="1"/>
  <c r="D166" i="9" s="1"/>
  <c r="D167" i="9" s="1"/>
  <c r="D168" i="9" s="1"/>
  <c r="D169" i="9" s="1"/>
  <c r="D170" i="9" s="1"/>
  <c r="D172" i="9" s="1"/>
  <c r="D173" i="9" s="1"/>
  <c r="D174" i="9" s="1"/>
  <c r="D175" i="9" s="1"/>
  <c r="D176" i="9" s="1"/>
  <c r="D177" i="9" s="1"/>
  <c r="D178" i="9" s="1"/>
  <c r="D179" i="9" s="1"/>
  <c r="D180" i="9" s="1"/>
  <c r="D181" i="9" s="1"/>
  <c r="D182" i="9" s="1"/>
  <c r="D183" i="9" s="1"/>
  <c r="D184" i="9" s="1"/>
  <c r="D185" i="9" s="1"/>
  <c r="D186" i="9" s="1"/>
  <c r="D187" i="9" s="1"/>
  <c r="D188" i="9" s="1"/>
  <c r="D189" i="9" s="1"/>
  <c r="D190" i="9" s="1"/>
  <c r="D191" i="9" s="1"/>
  <c r="D192" i="9" s="1"/>
  <c r="D193" i="9" s="1"/>
  <c r="D194" i="9" s="1"/>
  <c r="D196" i="9" s="1"/>
  <c r="D197" i="9" s="1"/>
  <c r="D198" i="9" s="1"/>
  <c r="D199" i="9" s="1"/>
  <c r="D200" i="9" s="1"/>
  <c r="D201" i="9" s="1"/>
  <c r="D202" i="9" s="1"/>
  <c r="D203" i="9" s="1"/>
  <c r="D204" i="9" s="1"/>
  <c r="D205" i="9" s="1"/>
  <c r="D206" i="9" s="1"/>
  <c r="D207" i="9" s="1"/>
  <c r="D208" i="9" s="1"/>
  <c r="D209" i="9" s="1"/>
  <c r="D210" i="9" s="1"/>
  <c r="D211" i="9" s="1"/>
  <c r="D212" i="9" s="1"/>
  <c r="D213" i="9" s="1"/>
  <c r="D214" i="9" s="1"/>
  <c r="D215" i="9" s="1"/>
  <c r="D216" i="9" s="1"/>
  <c r="D217" i="9" s="1"/>
  <c r="D218" i="9" s="1"/>
  <c r="D220" i="9" s="1"/>
  <c r="D221" i="9" s="1"/>
  <c r="D222" i="9" s="1"/>
  <c r="D223" i="9" s="1"/>
  <c r="D224" i="9" s="1"/>
  <c r="D225" i="9" s="1"/>
  <c r="D226" i="9" s="1"/>
  <c r="D227" i="9" s="1"/>
  <c r="D228" i="9" s="1"/>
  <c r="D229" i="9" s="1"/>
  <c r="D230" i="9" s="1"/>
  <c r="D231" i="9" s="1"/>
  <c r="D232" i="9" s="1"/>
  <c r="D233" i="9" s="1"/>
  <c r="D234" i="9" s="1"/>
  <c r="D235" i="9" s="1"/>
  <c r="D236" i="9" s="1"/>
  <c r="D237" i="9" s="1"/>
  <c r="D238" i="9" s="1"/>
  <c r="D239" i="9" s="1"/>
  <c r="D240" i="9" s="1"/>
  <c r="D241" i="9" s="1"/>
  <c r="D242" i="9" s="1"/>
  <c r="D149" i="9"/>
  <c r="D148" i="9"/>
  <c r="F184" i="9"/>
  <c r="F185" i="9" s="1"/>
  <c r="F186" i="9" s="1"/>
  <c r="F187" i="9" s="1"/>
  <c r="F188" i="9" s="1"/>
  <c r="F189" i="9" s="1"/>
  <c r="F190" i="9" s="1"/>
  <c r="F191" i="9" s="1"/>
  <c r="F192" i="9" s="1"/>
  <c r="F193" i="9" s="1"/>
  <c r="F194" i="9" s="1"/>
  <c r="F172" i="9"/>
  <c r="F173" i="9" s="1"/>
  <c r="F174" i="9" s="1"/>
  <c r="F175" i="9" s="1"/>
  <c r="F176" i="9" s="1"/>
  <c r="F177" i="9" s="1"/>
  <c r="F178" i="9" s="1"/>
  <c r="F179" i="9" s="1"/>
  <c r="F180" i="9" s="1"/>
  <c r="F181" i="9" s="1"/>
  <c r="F182" i="9" s="1"/>
  <c r="J240" i="9"/>
  <c r="J242" i="9" s="1"/>
  <c r="J238" i="9"/>
  <c r="J236" i="9"/>
  <c r="J235" i="9"/>
  <c r="J237" i="9" s="1"/>
  <c r="J239" i="9" s="1"/>
  <c r="J241" i="9" s="1"/>
  <c r="J234" i="9"/>
  <c r="J233" i="9"/>
  <c r="I233" i="9"/>
  <c r="I234" i="9" s="1"/>
  <c r="I235" i="9" s="1"/>
  <c r="I236" i="9" s="1"/>
  <c r="I237" i="9" s="1"/>
  <c r="I238" i="9" s="1"/>
  <c r="I239" i="9" s="1"/>
  <c r="I240" i="9" s="1"/>
  <c r="I241" i="9" s="1"/>
  <c r="I242" i="9" s="1"/>
  <c r="I232" i="9"/>
  <c r="H232" i="9"/>
  <c r="H233" i="9" s="1"/>
  <c r="H234" i="9" s="1"/>
  <c r="H235" i="9" s="1"/>
  <c r="H236" i="9" s="1"/>
  <c r="H237" i="9" s="1"/>
  <c r="H238" i="9" s="1"/>
  <c r="H239" i="9" s="1"/>
  <c r="H240" i="9" s="1"/>
  <c r="H241" i="9" s="1"/>
  <c r="H242" i="9" s="1"/>
  <c r="J220" i="9"/>
  <c r="J221" i="9" s="1"/>
  <c r="J222" i="9" s="1"/>
  <c r="J223" i="9" s="1"/>
  <c r="J224" i="9" s="1"/>
  <c r="J225" i="9" s="1"/>
  <c r="J226" i="9" s="1"/>
  <c r="J227" i="9" s="1"/>
  <c r="J228" i="9" s="1"/>
  <c r="J229" i="9" s="1"/>
  <c r="J230" i="9" s="1"/>
  <c r="I220" i="9"/>
  <c r="I221" i="9" s="1"/>
  <c r="I222" i="9" s="1"/>
  <c r="I223" i="9" s="1"/>
  <c r="I224" i="9" s="1"/>
  <c r="I225" i="9" s="1"/>
  <c r="I226" i="9" s="1"/>
  <c r="I227" i="9" s="1"/>
  <c r="I228" i="9" s="1"/>
  <c r="I229" i="9" s="1"/>
  <c r="I230" i="9" s="1"/>
  <c r="H220" i="9"/>
  <c r="H221" i="9" s="1"/>
  <c r="H222" i="9" s="1"/>
  <c r="H223" i="9" s="1"/>
  <c r="H224" i="9" s="1"/>
  <c r="H225" i="9" s="1"/>
  <c r="H226" i="9" s="1"/>
  <c r="H227" i="9" s="1"/>
  <c r="H228" i="9" s="1"/>
  <c r="H229" i="9" s="1"/>
  <c r="H230" i="9" s="1"/>
  <c r="J214" i="9"/>
  <c r="J216" i="9" s="1"/>
  <c r="J218" i="9" s="1"/>
  <c r="J212" i="9"/>
  <c r="J211" i="9"/>
  <c r="J213" i="9" s="1"/>
  <c r="J215" i="9" s="1"/>
  <c r="J217" i="9" s="1"/>
  <c r="J210" i="9"/>
  <c r="J209" i="9"/>
  <c r="I208" i="9"/>
  <c r="I209" i="9" s="1"/>
  <c r="I210" i="9" s="1"/>
  <c r="I211" i="9" s="1"/>
  <c r="I212" i="9" s="1"/>
  <c r="I213" i="9" s="1"/>
  <c r="I214" i="9" s="1"/>
  <c r="I215" i="9" s="1"/>
  <c r="I216" i="9" s="1"/>
  <c r="I217" i="9" s="1"/>
  <c r="I218" i="9" s="1"/>
  <c r="H208" i="9"/>
  <c r="H209" i="9" s="1"/>
  <c r="H210" i="9" s="1"/>
  <c r="H211" i="9" s="1"/>
  <c r="H212" i="9" s="1"/>
  <c r="H213" i="9" s="1"/>
  <c r="H214" i="9" s="1"/>
  <c r="H215" i="9" s="1"/>
  <c r="H216" i="9" s="1"/>
  <c r="H217" i="9" s="1"/>
  <c r="H218" i="9" s="1"/>
  <c r="I197" i="9"/>
  <c r="I198" i="9" s="1"/>
  <c r="I199" i="9" s="1"/>
  <c r="I200" i="9" s="1"/>
  <c r="I201" i="9" s="1"/>
  <c r="I202" i="9" s="1"/>
  <c r="I203" i="9" s="1"/>
  <c r="I204" i="9" s="1"/>
  <c r="I205" i="9" s="1"/>
  <c r="I206" i="9" s="1"/>
  <c r="J196" i="9"/>
  <c r="J197" i="9" s="1"/>
  <c r="J198" i="9" s="1"/>
  <c r="J199" i="9" s="1"/>
  <c r="J200" i="9" s="1"/>
  <c r="J201" i="9" s="1"/>
  <c r="J202" i="9" s="1"/>
  <c r="J203" i="9" s="1"/>
  <c r="J204" i="9" s="1"/>
  <c r="J205" i="9" s="1"/>
  <c r="J206" i="9" s="1"/>
  <c r="I196" i="9"/>
  <c r="H196" i="9"/>
  <c r="H197" i="9" s="1"/>
  <c r="H198" i="9" s="1"/>
  <c r="H199" i="9" s="1"/>
  <c r="H200" i="9" s="1"/>
  <c r="H201" i="9" s="1"/>
  <c r="H202" i="9" s="1"/>
  <c r="H203" i="9" s="1"/>
  <c r="H204" i="9" s="1"/>
  <c r="H205" i="9" s="1"/>
  <c r="H206" i="9" s="1"/>
  <c r="F232" i="9"/>
  <c r="F233" i="9" s="1"/>
  <c r="F234" i="9" s="1"/>
  <c r="F235" i="9" s="1"/>
  <c r="F236" i="9" s="1"/>
  <c r="F237" i="9" s="1"/>
  <c r="F238" i="9" s="1"/>
  <c r="F239" i="9" s="1"/>
  <c r="F240" i="9" s="1"/>
  <c r="F241" i="9" s="1"/>
  <c r="F242" i="9" s="1"/>
  <c r="F220" i="9"/>
  <c r="F221" i="9" s="1"/>
  <c r="F222" i="9" s="1"/>
  <c r="F223" i="9" s="1"/>
  <c r="F224" i="9" s="1"/>
  <c r="F225" i="9" s="1"/>
  <c r="F226" i="9" s="1"/>
  <c r="F227" i="9" s="1"/>
  <c r="F228" i="9" s="1"/>
  <c r="F229" i="9" s="1"/>
  <c r="F230" i="9" s="1"/>
  <c r="F208" i="9"/>
  <c r="F209" i="9" s="1"/>
  <c r="F210" i="9" s="1"/>
  <c r="F211" i="9" s="1"/>
  <c r="F212" i="9" s="1"/>
  <c r="F213" i="9" s="1"/>
  <c r="F214" i="9" s="1"/>
  <c r="F215" i="9" s="1"/>
  <c r="F216" i="9" s="1"/>
  <c r="F217" i="9" s="1"/>
  <c r="F218" i="9" s="1"/>
  <c r="F196" i="9"/>
  <c r="F197" i="9" s="1"/>
  <c r="F198" i="9" s="1"/>
  <c r="F199" i="9" s="1"/>
  <c r="F200" i="9" s="1"/>
  <c r="F201" i="9" s="1"/>
  <c r="F202" i="9" s="1"/>
  <c r="F203" i="9" s="1"/>
  <c r="F204" i="9" s="1"/>
  <c r="F205" i="9" s="1"/>
  <c r="F206" i="9" s="1"/>
  <c r="J188" i="9"/>
  <c r="J190" i="9" s="1"/>
  <c r="J192" i="9" s="1"/>
  <c r="J194" i="9" s="1"/>
  <c r="J186" i="9"/>
  <c r="J185" i="9"/>
  <c r="J187" i="9" s="1"/>
  <c r="J189" i="9" s="1"/>
  <c r="J191" i="9" s="1"/>
  <c r="J193" i="9" s="1"/>
  <c r="I185" i="9"/>
  <c r="I186" i="9" s="1"/>
  <c r="I187" i="9" s="1"/>
  <c r="I188" i="9" s="1"/>
  <c r="I189" i="9" s="1"/>
  <c r="I190" i="9" s="1"/>
  <c r="I191" i="9" s="1"/>
  <c r="I192" i="9" s="1"/>
  <c r="I193" i="9" s="1"/>
  <c r="I194" i="9" s="1"/>
  <c r="I184" i="9"/>
  <c r="H184" i="9"/>
  <c r="H185" i="9" s="1"/>
  <c r="H186" i="9" s="1"/>
  <c r="H187" i="9" s="1"/>
  <c r="H188" i="9" s="1"/>
  <c r="H189" i="9" s="1"/>
  <c r="H190" i="9" s="1"/>
  <c r="H191" i="9" s="1"/>
  <c r="H192" i="9" s="1"/>
  <c r="H193" i="9" s="1"/>
  <c r="H194" i="9" s="1"/>
  <c r="J172" i="9"/>
  <c r="J173" i="9" s="1"/>
  <c r="J174" i="9" s="1"/>
  <c r="J175" i="9" s="1"/>
  <c r="J176" i="9" s="1"/>
  <c r="J177" i="9" s="1"/>
  <c r="J178" i="9" s="1"/>
  <c r="J179" i="9" s="1"/>
  <c r="J180" i="9" s="1"/>
  <c r="J181" i="9" s="1"/>
  <c r="J182" i="9" s="1"/>
  <c r="I172" i="9"/>
  <c r="I173" i="9" s="1"/>
  <c r="I174" i="9" s="1"/>
  <c r="I175" i="9" s="1"/>
  <c r="I176" i="9" s="1"/>
  <c r="I177" i="9" s="1"/>
  <c r="I178" i="9" s="1"/>
  <c r="I179" i="9" s="1"/>
  <c r="I180" i="9" s="1"/>
  <c r="I181" i="9" s="1"/>
  <c r="I182" i="9" s="1"/>
  <c r="H172" i="9"/>
  <c r="H173" i="9" s="1"/>
  <c r="H174" i="9" s="1"/>
  <c r="H175" i="9" s="1"/>
  <c r="H176" i="9" s="1"/>
  <c r="H177" i="9" s="1"/>
  <c r="H178" i="9" s="1"/>
  <c r="H179" i="9" s="1"/>
  <c r="H180" i="9" s="1"/>
  <c r="H181" i="9" s="1"/>
  <c r="H182" i="9" s="1"/>
  <c r="J165" i="9"/>
  <c r="J167" i="9" s="1"/>
  <c r="J169" i="9" s="1"/>
  <c r="J164" i="9"/>
  <c r="J166" i="9" s="1"/>
  <c r="J168" i="9" s="1"/>
  <c r="J170" i="9" s="1"/>
  <c r="J163" i="9"/>
  <c r="J162" i="9"/>
  <c r="J161" i="9"/>
  <c r="J149" i="9"/>
  <c r="J150" i="9" s="1"/>
  <c r="J151" i="9" s="1"/>
  <c r="J152" i="9" s="1"/>
  <c r="J153" i="9" s="1"/>
  <c r="J154" i="9" s="1"/>
  <c r="J155" i="9" s="1"/>
  <c r="J156" i="9" s="1"/>
  <c r="J157" i="9" s="1"/>
  <c r="J148" i="9"/>
  <c r="H149" i="9"/>
  <c r="H150" i="9" s="1"/>
  <c r="H151" i="9" s="1"/>
  <c r="H152" i="9" s="1"/>
  <c r="H153" i="9" s="1"/>
  <c r="H154" i="9" s="1"/>
  <c r="H155" i="9" s="1"/>
  <c r="H156" i="9" s="1"/>
  <c r="H157" i="9" s="1"/>
  <c r="H158" i="9" s="1"/>
  <c r="H160" i="9" s="1"/>
  <c r="H161" i="9" s="1"/>
  <c r="H162" i="9" s="1"/>
  <c r="H163" i="9" s="1"/>
  <c r="H164" i="9" s="1"/>
  <c r="H165" i="9" s="1"/>
  <c r="H166" i="9" s="1"/>
  <c r="H167" i="9" s="1"/>
  <c r="H168" i="9" s="1"/>
  <c r="H169" i="9" s="1"/>
  <c r="H170" i="9" s="1"/>
  <c r="H148" i="9"/>
  <c r="I149" i="9"/>
  <c r="I150" i="9" s="1"/>
  <c r="I151" i="9" s="1"/>
  <c r="I152" i="9" s="1"/>
  <c r="I153" i="9" s="1"/>
  <c r="I154" i="9" s="1"/>
  <c r="I155" i="9" s="1"/>
  <c r="I156" i="9" s="1"/>
  <c r="I157" i="9" s="1"/>
  <c r="I158" i="9" s="1"/>
  <c r="I160" i="9" s="1"/>
  <c r="I161" i="9" s="1"/>
  <c r="I162" i="9" s="1"/>
  <c r="I163" i="9" s="1"/>
  <c r="I164" i="9" s="1"/>
  <c r="I165" i="9" s="1"/>
  <c r="I166" i="9" s="1"/>
  <c r="I167" i="9" s="1"/>
  <c r="I168" i="9" s="1"/>
  <c r="I169" i="9" s="1"/>
  <c r="I170" i="9" s="1"/>
  <c r="I148" i="9"/>
  <c r="F170" i="9"/>
  <c r="F160" i="9"/>
  <c r="F161" i="9" s="1"/>
  <c r="F162" i="9" s="1"/>
  <c r="F163" i="9" s="1"/>
  <c r="F164" i="9" s="1"/>
  <c r="F165" i="9" s="1"/>
  <c r="F166" i="9" s="1"/>
  <c r="F167" i="9" s="1"/>
  <c r="F168" i="9" s="1"/>
  <c r="F169" i="9" s="1"/>
  <c r="F149" i="9"/>
  <c r="F150" i="9" s="1"/>
  <c r="F151" i="9" s="1"/>
  <c r="F152" i="9" s="1"/>
  <c r="F153" i="9" s="1"/>
  <c r="F154" i="9" s="1"/>
  <c r="F155" i="9" s="1"/>
  <c r="F156" i="9" s="1"/>
  <c r="F157" i="9" s="1"/>
  <c r="F148" i="9"/>
  <c r="E196" i="9"/>
  <c r="E197" i="9" s="1"/>
  <c r="E198" i="9" s="1"/>
  <c r="E199" i="9" s="1"/>
  <c r="E200" i="9" s="1"/>
  <c r="E201" i="9" s="1"/>
  <c r="E202" i="9" s="1"/>
  <c r="E203" i="9" s="1"/>
  <c r="E204" i="9" s="1"/>
  <c r="E205" i="9" s="1"/>
  <c r="E206" i="9" s="1"/>
  <c r="E207" i="9" s="1"/>
  <c r="E208" i="9" s="1"/>
  <c r="E209" i="9" s="1"/>
  <c r="E210" i="9" s="1"/>
  <c r="E211" i="9" s="1"/>
  <c r="E212" i="9" s="1"/>
  <c r="E213" i="9" s="1"/>
  <c r="E214" i="9" s="1"/>
  <c r="E215" i="9" s="1"/>
  <c r="E216" i="9" s="1"/>
  <c r="E217" i="9" s="1"/>
  <c r="E218" i="9" s="1"/>
  <c r="E220" i="9" s="1"/>
  <c r="E221" i="9" s="1"/>
  <c r="E222" i="9" s="1"/>
  <c r="E223" i="9" s="1"/>
  <c r="E224" i="9" s="1"/>
  <c r="E225" i="9" s="1"/>
  <c r="E226" i="9" s="1"/>
  <c r="E227" i="9" s="1"/>
  <c r="E228" i="9" s="1"/>
  <c r="E229" i="9" s="1"/>
  <c r="E230" i="9" s="1"/>
  <c r="E231" i="9" s="1"/>
  <c r="E232" i="9" s="1"/>
  <c r="E233" i="9" s="1"/>
  <c r="E234" i="9" s="1"/>
  <c r="E235" i="9" s="1"/>
  <c r="E236" i="9" s="1"/>
  <c r="E237" i="9" s="1"/>
  <c r="E238" i="9" s="1"/>
  <c r="E239" i="9" s="1"/>
  <c r="E240" i="9" s="1"/>
  <c r="E241" i="9" s="1"/>
  <c r="E242" i="9" s="1"/>
  <c r="E172" i="9"/>
  <c r="E173" i="9" s="1"/>
  <c r="E174" i="9" s="1"/>
  <c r="E175" i="9" s="1"/>
  <c r="E176" i="9" s="1"/>
  <c r="E177" i="9" s="1"/>
  <c r="E178" i="9" s="1"/>
  <c r="E179" i="9" s="1"/>
  <c r="E180" i="9" s="1"/>
  <c r="E181" i="9" s="1"/>
  <c r="E182" i="9" s="1"/>
  <c r="E183" i="9" s="1"/>
  <c r="E184" i="9" s="1"/>
  <c r="E185" i="9" s="1"/>
  <c r="E186" i="9" s="1"/>
  <c r="E187" i="9" s="1"/>
  <c r="E188" i="9" s="1"/>
  <c r="E189" i="9" s="1"/>
  <c r="E190" i="9" s="1"/>
  <c r="E191" i="9" s="1"/>
  <c r="E192" i="9" s="1"/>
  <c r="E193" i="9" s="1"/>
  <c r="E194" i="9" s="1"/>
  <c r="E148" i="9"/>
  <c r="E149" i="9" s="1"/>
  <c r="E150" i="9" s="1"/>
  <c r="E151" i="9" s="1"/>
  <c r="E152" i="9" s="1"/>
  <c r="E153" i="9" s="1"/>
  <c r="E154" i="9" s="1"/>
  <c r="E155" i="9" s="1"/>
  <c r="E156" i="9" s="1"/>
  <c r="E157" i="9" s="1"/>
  <c r="E158" i="9" s="1"/>
  <c r="E159" i="9" s="1"/>
  <c r="E160" i="9" s="1"/>
  <c r="E161" i="9" s="1"/>
  <c r="E162" i="9" s="1"/>
  <c r="E163" i="9" s="1"/>
  <c r="E164" i="9" s="1"/>
  <c r="E165" i="9" s="1"/>
  <c r="E166" i="9" s="1"/>
  <c r="E167" i="9" s="1"/>
  <c r="E168" i="9" s="1"/>
  <c r="E169" i="9" s="1"/>
  <c r="E170" i="9" s="1"/>
  <c r="G148" i="9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G209" i="9" s="1"/>
  <c r="G210" i="9" s="1"/>
  <c r="G211" i="9" s="1"/>
  <c r="G212" i="9" s="1"/>
  <c r="G213" i="9" s="1"/>
  <c r="G214" i="9" s="1"/>
  <c r="G215" i="9" s="1"/>
  <c r="G216" i="9" s="1"/>
  <c r="G217" i="9" s="1"/>
  <c r="G218" i="9" s="1"/>
  <c r="G219" i="9" s="1"/>
  <c r="G220" i="9" s="1"/>
  <c r="G221" i="9" s="1"/>
  <c r="G222" i="9" s="1"/>
  <c r="G223" i="9" s="1"/>
  <c r="G224" i="9" s="1"/>
  <c r="G225" i="9" s="1"/>
  <c r="G226" i="9" s="1"/>
  <c r="G227" i="9" s="1"/>
  <c r="G228" i="9" s="1"/>
  <c r="G229" i="9" s="1"/>
  <c r="G230" i="9" s="1"/>
  <c r="G231" i="9" s="1"/>
  <c r="G232" i="9" s="1"/>
  <c r="G233" i="9" s="1"/>
  <c r="G234" i="9" s="1"/>
  <c r="G235" i="9" s="1"/>
  <c r="G236" i="9" s="1"/>
  <c r="G237" i="9" s="1"/>
  <c r="G238" i="9" s="1"/>
  <c r="G239" i="9" s="1"/>
  <c r="G240" i="9" s="1"/>
  <c r="G241" i="9" s="1"/>
  <c r="G242" i="9" s="1"/>
  <c r="C148" i="9"/>
  <c r="C149" i="9" s="1"/>
  <c r="C150" i="9" s="1"/>
  <c r="C151" i="9" s="1"/>
  <c r="C152" i="9" s="1"/>
  <c r="C153" i="9" s="1"/>
  <c r="C154" i="9" s="1"/>
  <c r="C155" i="9" s="1"/>
  <c r="C156" i="9" s="1"/>
  <c r="C157" i="9" s="1"/>
  <c r="C158" i="9" s="1"/>
  <c r="C159" i="9" s="1"/>
  <c r="C160" i="9" s="1"/>
  <c r="C161" i="9" s="1"/>
  <c r="C162" i="9" s="1"/>
  <c r="C163" i="9" s="1"/>
  <c r="C164" i="9" s="1"/>
  <c r="C165" i="9" s="1"/>
  <c r="C166" i="9" s="1"/>
  <c r="C167" i="9" s="1"/>
  <c r="C168" i="9" s="1"/>
  <c r="C169" i="9" s="1"/>
  <c r="C170" i="9" s="1"/>
  <c r="C171" i="9" s="1"/>
  <c r="C172" i="9" s="1"/>
  <c r="C173" i="9" s="1"/>
  <c r="C174" i="9" s="1"/>
  <c r="C175" i="9" s="1"/>
  <c r="C176" i="9" s="1"/>
  <c r="C177" i="9" s="1"/>
  <c r="C178" i="9" s="1"/>
  <c r="C179" i="9" s="1"/>
  <c r="C180" i="9" s="1"/>
  <c r="C181" i="9" s="1"/>
  <c r="C182" i="9" s="1"/>
  <c r="C183" i="9" s="1"/>
  <c r="C184" i="9" s="1"/>
  <c r="C185" i="9" s="1"/>
  <c r="C186" i="9" s="1"/>
  <c r="C187" i="9" s="1"/>
  <c r="C188" i="9" s="1"/>
  <c r="C189" i="9" s="1"/>
  <c r="C190" i="9" s="1"/>
  <c r="C191" i="9" s="1"/>
  <c r="C192" i="9" s="1"/>
  <c r="C193" i="9" s="1"/>
  <c r="C194" i="9" s="1"/>
  <c r="C195" i="9" s="1"/>
  <c r="C196" i="9" s="1"/>
  <c r="C197" i="9" s="1"/>
  <c r="C198" i="9" s="1"/>
  <c r="C199" i="9" s="1"/>
  <c r="C200" i="9" s="1"/>
  <c r="C201" i="9" s="1"/>
  <c r="C202" i="9" s="1"/>
  <c r="C203" i="9" s="1"/>
  <c r="C204" i="9" s="1"/>
  <c r="C205" i="9" s="1"/>
  <c r="C206" i="9" s="1"/>
  <c r="C207" i="9" s="1"/>
  <c r="C208" i="9" s="1"/>
  <c r="C209" i="9" s="1"/>
  <c r="C210" i="9" s="1"/>
  <c r="C211" i="9" s="1"/>
  <c r="C212" i="9" s="1"/>
  <c r="C213" i="9" s="1"/>
  <c r="C214" i="9" s="1"/>
  <c r="C215" i="9" s="1"/>
  <c r="C216" i="9" s="1"/>
  <c r="C217" i="9" s="1"/>
  <c r="C218" i="9" s="1"/>
  <c r="C219" i="9" s="1"/>
  <c r="C220" i="9" s="1"/>
  <c r="C221" i="9" s="1"/>
  <c r="C222" i="9" s="1"/>
  <c r="C223" i="9" s="1"/>
  <c r="C224" i="9" s="1"/>
  <c r="C225" i="9" s="1"/>
  <c r="C226" i="9" s="1"/>
  <c r="C227" i="9" s="1"/>
  <c r="C228" i="9" s="1"/>
  <c r="C229" i="9" s="1"/>
  <c r="C230" i="9" s="1"/>
  <c r="C231" i="9" s="1"/>
  <c r="C232" i="9" s="1"/>
  <c r="C233" i="9" s="1"/>
  <c r="C234" i="9" s="1"/>
  <c r="C235" i="9" s="1"/>
  <c r="C236" i="9" s="1"/>
  <c r="C237" i="9" s="1"/>
  <c r="C238" i="9" s="1"/>
  <c r="C239" i="9" s="1"/>
  <c r="C240" i="9" s="1"/>
  <c r="C241" i="9" s="1"/>
  <c r="C242" i="9" s="1"/>
  <c r="B148" i="9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F125" i="9"/>
  <c r="F127" i="9" s="1"/>
  <c r="F129" i="9" s="1"/>
  <c r="F131" i="9" s="1"/>
  <c r="F133" i="9" s="1"/>
  <c r="F135" i="9" s="1"/>
  <c r="F137" i="9" s="1"/>
  <c r="F139" i="9" s="1"/>
  <c r="F141" i="9" s="1"/>
  <c r="F143" i="9" s="1"/>
  <c r="F145" i="9" s="1"/>
  <c r="F124" i="9"/>
  <c r="F126" i="9" s="1"/>
  <c r="F128" i="9" s="1"/>
  <c r="F130" i="9" s="1"/>
  <c r="F132" i="9" s="1"/>
  <c r="F134" i="9" s="1"/>
  <c r="F136" i="9" s="1"/>
  <c r="F138" i="9" s="1"/>
  <c r="F140" i="9" s="1"/>
  <c r="F142" i="9" s="1"/>
  <c r="F144" i="9" s="1"/>
  <c r="F146" i="9" s="1"/>
  <c r="J104" i="9"/>
  <c r="J106" i="9" s="1"/>
  <c r="J108" i="9" s="1"/>
  <c r="J110" i="9" s="1"/>
  <c r="J112" i="9" s="1"/>
  <c r="J114" i="9" s="1"/>
  <c r="J116" i="9" s="1"/>
  <c r="J118" i="9" s="1"/>
  <c r="J120" i="9" s="1"/>
  <c r="J122" i="9" s="1"/>
  <c r="J124" i="9" s="1"/>
  <c r="J126" i="9" s="1"/>
  <c r="J128" i="9" s="1"/>
  <c r="J130" i="9" s="1"/>
  <c r="J132" i="9" s="1"/>
  <c r="J134" i="9" s="1"/>
  <c r="J136" i="9" s="1"/>
  <c r="J138" i="9" s="1"/>
  <c r="J140" i="9" s="1"/>
  <c r="J142" i="9" s="1"/>
  <c r="J144" i="9" s="1"/>
  <c r="J146" i="9" s="1"/>
  <c r="J102" i="9"/>
  <c r="F102" i="9"/>
  <c r="F104" i="9" s="1"/>
  <c r="F106" i="9" s="1"/>
  <c r="F108" i="9" s="1"/>
  <c r="F110" i="9" s="1"/>
  <c r="F112" i="9" s="1"/>
  <c r="F114" i="9" s="1"/>
  <c r="F116" i="9" s="1"/>
  <c r="F118" i="9" s="1"/>
  <c r="F120" i="9" s="1"/>
  <c r="F122" i="9" s="1"/>
  <c r="J101" i="9"/>
  <c r="J103" i="9" s="1"/>
  <c r="J105" i="9" s="1"/>
  <c r="J107" i="9" s="1"/>
  <c r="J109" i="9" s="1"/>
  <c r="J111" i="9" s="1"/>
  <c r="J113" i="9" s="1"/>
  <c r="J115" i="9" s="1"/>
  <c r="J117" i="9" s="1"/>
  <c r="J119" i="9" s="1"/>
  <c r="J121" i="9" s="1"/>
  <c r="J123" i="9" s="1"/>
  <c r="J125" i="9" s="1"/>
  <c r="J127" i="9" s="1"/>
  <c r="J129" i="9" s="1"/>
  <c r="J131" i="9" s="1"/>
  <c r="J133" i="9" s="1"/>
  <c r="J135" i="9" s="1"/>
  <c r="J137" i="9" s="1"/>
  <c r="J139" i="9" s="1"/>
  <c r="J141" i="9" s="1"/>
  <c r="J143" i="9" s="1"/>
  <c r="J145" i="9" s="1"/>
  <c r="F101" i="9"/>
  <c r="F103" i="9" s="1"/>
  <c r="F105" i="9" s="1"/>
  <c r="F107" i="9" s="1"/>
  <c r="F109" i="9" s="1"/>
  <c r="F111" i="9" s="1"/>
  <c r="F113" i="9" s="1"/>
  <c r="F115" i="9" s="1"/>
  <c r="F117" i="9" s="1"/>
  <c r="F119" i="9" s="1"/>
  <c r="F121" i="9" s="1"/>
  <c r="F100" i="9"/>
  <c r="F79" i="9"/>
  <c r="F81" i="9" s="1"/>
  <c r="F83" i="9" s="1"/>
  <c r="F85" i="9" s="1"/>
  <c r="F87" i="9" s="1"/>
  <c r="F89" i="9" s="1"/>
  <c r="F91" i="9" s="1"/>
  <c r="F93" i="9" s="1"/>
  <c r="F95" i="9" s="1"/>
  <c r="F97" i="9" s="1"/>
  <c r="F78" i="9"/>
  <c r="F80" i="9" s="1"/>
  <c r="F82" i="9" s="1"/>
  <c r="F84" i="9" s="1"/>
  <c r="F86" i="9" s="1"/>
  <c r="F88" i="9" s="1"/>
  <c r="F90" i="9" s="1"/>
  <c r="F92" i="9" s="1"/>
  <c r="F94" i="9" s="1"/>
  <c r="F96" i="9" s="1"/>
  <c r="F98" i="9" s="1"/>
  <c r="F77" i="9"/>
  <c r="F76" i="9"/>
  <c r="J60" i="9"/>
  <c r="J62" i="9" s="1"/>
  <c r="J64" i="9" s="1"/>
  <c r="J66" i="9" s="1"/>
  <c r="J68" i="9" s="1"/>
  <c r="J70" i="9" s="1"/>
  <c r="J72" i="9" s="1"/>
  <c r="J74" i="9" s="1"/>
  <c r="J76" i="9" s="1"/>
  <c r="J78" i="9" s="1"/>
  <c r="J80" i="9" s="1"/>
  <c r="J82" i="9" s="1"/>
  <c r="J84" i="9" s="1"/>
  <c r="J86" i="9" s="1"/>
  <c r="J88" i="9" s="1"/>
  <c r="J90" i="9" s="1"/>
  <c r="J92" i="9" s="1"/>
  <c r="J94" i="9" s="1"/>
  <c r="J96" i="9" s="1"/>
  <c r="J98" i="9" s="1"/>
  <c r="J58" i="9"/>
  <c r="J56" i="9"/>
  <c r="J55" i="9"/>
  <c r="J57" i="9" s="1"/>
  <c r="J59" i="9" s="1"/>
  <c r="J61" i="9" s="1"/>
  <c r="J63" i="9" s="1"/>
  <c r="J65" i="9" s="1"/>
  <c r="J67" i="9" s="1"/>
  <c r="J69" i="9" s="1"/>
  <c r="J71" i="9" s="1"/>
  <c r="J73" i="9" s="1"/>
  <c r="J75" i="9" s="1"/>
  <c r="J77" i="9" s="1"/>
  <c r="J79" i="9" s="1"/>
  <c r="J81" i="9" s="1"/>
  <c r="J83" i="9" s="1"/>
  <c r="J85" i="9" s="1"/>
  <c r="J87" i="9" s="1"/>
  <c r="J89" i="9" s="1"/>
  <c r="J91" i="9" s="1"/>
  <c r="J93" i="9" s="1"/>
  <c r="J95" i="9" s="1"/>
  <c r="J97" i="9" s="1"/>
  <c r="J54" i="9"/>
  <c r="J53" i="9"/>
  <c r="F53" i="9"/>
  <c r="F55" i="9" s="1"/>
  <c r="F57" i="9" s="1"/>
  <c r="F59" i="9" s="1"/>
  <c r="F61" i="9" s="1"/>
  <c r="F63" i="9" s="1"/>
  <c r="F65" i="9" s="1"/>
  <c r="F67" i="9" s="1"/>
  <c r="F69" i="9" s="1"/>
  <c r="F71" i="9" s="1"/>
  <c r="F73" i="9" s="1"/>
  <c r="F52" i="9"/>
  <c r="F54" i="9" s="1"/>
  <c r="F56" i="9" s="1"/>
  <c r="F58" i="9" s="1"/>
  <c r="F60" i="9" s="1"/>
  <c r="F62" i="9" s="1"/>
  <c r="F64" i="9" s="1"/>
  <c r="F66" i="9" s="1"/>
  <c r="F68" i="9" s="1"/>
  <c r="F70" i="9" s="1"/>
  <c r="F72" i="9" s="1"/>
  <c r="F74" i="9" s="1"/>
  <c r="F31" i="9"/>
  <c r="F33" i="9" s="1"/>
  <c r="F35" i="9" s="1"/>
  <c r="F37" i="9" s="1"/>
  <c r="F39" i="9" s="1"/>
  <c r="F41" i="9" s="1"/>
  <c r="F43" i="9" s="1"/>
  <c r="F45" i="9" s="1"/>
  <c r="F47" i="9" s="1"/>
  <c r="F49" i="9" s="1"/>
  <c r="F29" i="9"/>
  <c r="F28" i="9"/>
  <c r="F30" i="9" s="1"/>
  <c r="F32" i="9" s="1"/>
  <c r="F34" i="9" s="1"/>
  <c r="F36" i="9" s="1"/>
  <c r="F38" i="9" s="1"/>
  <c r="F40" i="9" s="1"/>
  <c r="F42" i="9" s="1"/>
  <c r="F44" i="9" s="1"/>
  <c r="F46" i="9" s="1"/>
  <c r="F48" i="9" s="1"/>
  <c r="F50" i="9" s="1"/>
  <c r="J7" i="9"/>
  <c r="J9" i="9" s="1"/>
  <c r="J11" i="9" s="1"/>
  <c r="J13" i="9" s="1"/>
  <c r="J15" i="9" s="1"/>
  <c r="J17" i="9" s="1"/>
  <c r="J19" i="9" s="1"/>
  <c r="J21" i="9" s="1"/>
  <c r="J23" i="9" s="1"/>
  <c r="J25" i="9" s="1"/>
  <c r="J27" i="9" s="1"/>
  <c r="J29" i="9" s="1"/>
  <c r="J31" i="9" s="1"/>
  <c r="J33" i="9" s="1"/>
  <c r="J35" i="9" s="1"/>
  <c r="J37" i="9" s="1"/>
  <c r="J39" i="9" s="1"/>
  <c r="J41" i="9" s="1"/>
  <c r="J43" i="9" s="1"/>
  <c r="J45" i="9" s="1"/>
  <c r="J47" i="9" s="1"/>
  <c r="J49" i="9" s="1"/>
  <c r="F7" i="9"/>
  <c r="F9" i="9" s="1"/>
  <c r="F11" i="9" s="1"/>
  <c r="F13" i="9" s="1"/>
  <c r="F15" i="9" s="1"/>
  <c r="F17" i="9" s="1"/>
  <c r="F19" i="9" s="1"/>
  <c r="F21" i="9" s="1"/>
  <c r="F23" i="9" s="1"/>
  <c r="F25" i="9" s="1"/>
  <c r="J6" i="9"/>
  <c r="J8" i="9" s="1"/>
  <c r="J10" i="9" s="1"/>
  <c r="J12" i="9" s="1"/>
  <c r="J14" i="9" s="1"/>
  <c r="J16" i="9" s="1"/>
  <c r="J18" i="9" s="1"/>
  <c r="J20" i="9" s="1"/>
  <c r="J22" i="9" s="1"/>
  <c r="J24" i="9" s="1"/>
  <c r="J26" i="9" s="1"/>
  <c r="J28" i="9" s="1"/>
  <c r="J30" i="9" s="1"/>
  <c r="J32" i="9" s="1"/>
  <c r="J34" i="9" s="1"/>
  <c r="J36" i="9" s="1"/>
  <c r="J38" i="9" s="1"/>
  <c r="J40" i="9" s="1"/>
  <c r="J42" i="9" s="1"/>
  <c r="J44" i="9" s="1"/>
  <c r="J46" i="9" s="1"/>
  <c r="J48" i="9" s="1"/>
  <c r="J50" i="9" s="1"/>
  <c r="J5" i="9"/>
  <c r="F5" i="9"/>
  <c r="F4" i="9"/>
  <c r="F6" i="9" s="1"/>
  <c r="F8" i="9" s="1"/>
  <c r="F10" i="9" s="1"/>
  <c r="F12" i="9" s="1"/>
  <c r="F14" i="9" s="1"/>
  <c r="F16" i="9" s="1"/>
  <c r="F18" i="9" s="1"/>
  <c r="F20" i="9" s="1"/>
  <c r="F22" i="9" s="1"/>
  <c r="F24" i="9" s="1"/>
  <c r="F26" i="9" s="1"/>
  <c r="K203" i="9"/>
  <c r="K231" i="9"/>
  <c r="K210" i="9"/>
  <c r="K183" i="9"/>
  <c r="K167" i="9"/>
  <c r="K150" i="9"/>
  <c r="BH21" i="4" s="1"/>
  <c r="K180" i="9"/>
  <c r="K194" i="9"/>
  <c r="K220" i="9"/>
  <c r="K187" i="9"/>
  <c r="K168" i="9"/>
  <c r="K234" i="9"/>
  <c r="K215" i="9"/>
  <c r="K241" i="9"/>
  <c r="K182" i="9"/>
  <c r="K166" i="9"/>
  <c r="K149" i="9"/>
  <c r="BG21" i="4" s="1"/>
  <c r="K208" i="9"/>
  <c r="K152" i="9"/>
  <c r="BK21" i="4" s="1"/>
  <c r="K87" i="9"/>
  <c r="K207" i="9"/>
  <c r="K88" i="9"/>
  <c r="K218" i="9"/>
  <c r="K199" i="9"/>
  <c r="K209" i="9"/>
  <c r="K181" i="9"/>
  <c r="K163" i="9"/>
  <c r="K148" i="9"/>
  <c r="BE21" i="4" s="1"/>
  <c r="K230" i="9"/>
  <c r="K165" i="9"/>
  <c r="K162" i="9"/>
  <c r="K192" i="9"/>
  <c r="K217" i="9"/>
  <c r="K214" i="9"/>
  <c r="K198" i="9"/>
  <c r="K206" i="9"/>
  <c r="K179" i="9"/>
  <c r="K164" i="9"/>
  <c r="K147" i="9"/>
  <c r="BD21" i="4" s="1"/>
  <c r="K205" i="9"/>
  <c r="K213" i="9"/>
  <c r="K178" i="9"/>
  <c r="K175" i="9"/>
  <c r="K172" i="9"/>
  <c r="K242" i="9"/>
  <c r="K225" i="9"/>
  <c r="K202" i="9"/>
  <c r="K223" i="9"/>
  <c r="K188" i="9"/>
  <c r="K177" i="9"/>
  <c r="K161" i="9"/>
  <c r="K92" i="9"/>
  <c r="K201" i="9"/>
  <c r="K159" i="9"/>
  <c r="K200" i="9"/>
  <c r="K224" i="9"/>
  <c r="K233" i="9"/>
  <c r="K204" i="9"/>
  <c r="K193" i="9"/>
  <c r="K176" i="9"/>
  <c r="K160" i="9"/>
  <c r="K91" i="9"/>
  <c r="K221" i="9"/>
  <c r="K90" i="9"/>
  <c r="K157" i="9"/>
  <c r="K151" i="9"/>
  <c r="BJ21" i="4" s="1"/>
  <c r="K240" i="9"/>
  <c r="K229" i="9"/>
  <c r="K228" i="9"/>
  <c r="K190" i="9"/>
  <c r="K174" i="9"/>
  <c r="K158" i="9"/>
  <c r="K89" i="9"/>
  <c r="K173" i="9"/>
  <c r="K154" i="9"/>
  <c r="BN21" i="4" s="1"/>
  <c r="K94" i="9"/>
  <c r="BN12" i="4" s="1"/>
  <c r="K196" i="9"/>
  <c r="K226" i="9"/>
  <c r="K239" i="9"/>
  <c r="K197" i="9"/>
  <c r="K212" i="9"/>
  <c r="K189" i="9"/>
  <c r="K191" i="9"/>
  <c r="K238" i="9"/>
  <c r="K237" i="9"/>
  <c r="K222" i="9"/>
  <c r="K227" i="9"/>
  <c r="K186" i="9"/>
  <c r="K171" i="9"/>
  <c r="K153" i="9"/>
  <c r="BM21" i="4" s="1"/>
  <c r="K93" i="9"/>
  <c r="K184" i="9"/>
  <c r="K219" i="9"/>
  <c r="K236" i="9"/>
  <c r="K232" i="9"/>
  <c r="K211" i="9"/>
  <c r="K185" i="9"/>
  <c r="K170" i="9"/>
  <c r="K156" i="9"/>
  <c r="BQ21" i="4" s="1"/>
  <c r="K216" i="9"/>
  <c r="K195" i="9"/>
  <c r="K169" i="9"/>
  <c r="K155" i="9"/>
  <c r="BP21" i="4" s="1"/>
  <c r="K235" i="9"/>
  <c r="BS21" i="4"/>
  <c r="BT21" i="4"/>
  <c r="I20" i="4" l="1"/>
  <c r="K20" i="4" s="1"/>
  <c r="BK20" i="4"/>
  <c r="BM20" i="4" s="1"/>
  <c r="AA20" i="4"/>
  <c r="AC20" i="4" s="1"/>
  <c r="AS20" i="4"/>
  <c r="AU20" i="4" s="1"/>
  <c r="J158" i="9"/>
  <c r="F158" i="9"/>
  <c r="L20" i="4" l="1"/>
  <c r="N20" i="4" s="1"/>
  <c r="BN20" i="4"/>
  <c r="BP20" i="4" s="1"/>
  <c r="AV20" i="4"/>
  <c r="AX20" i="4" s="1"/>
  <c r="AD20" i="4"/>
  <c r="AF20" i="4" s="1"/>
  <c r="F125" i="8"/>
  <c r="F127" i="8" s="1"/>
  <c r="F129" i="8" s="1"/>
  <c r="F131" i="8" s="1"/>
  <c r="F133" i="8" s="1"/>
  <c r="F135" i="8" s="1"/>
  <c r="F137" i="8" s="1"/>
  <c r="F139" i="8" s="1"/>
  <c r="F141" i="8" s="1"/>
  <c r="F143" i="8" s="1"/>
  <c r="F145" i="8" s="1"/>
  <c r="F124" i="8"/>
  <c r="F126" i="8" s="1"/>
  <c r="F128" i="8" s="1"/>
  <c r="F130" i="8" s="1"/>
  <c r="F132" i="8" s="1"/>
  <c r="F134" i="8" s="1"/>
  <c r="F136" i="8" s="1"/>
  <c r="F138" i="8" s="1"/>
  <c r="F140" i="8" s="1"/>
  <c r="F142" i="8" s="1"/>
  <c r="F144" i="8" s="1"/>
  <c r="F146" i="8" s="1"/>
  <c r="J104" i="8"/>
  <c r="J106" i="8" s="1"/>
  <c r="J108" i="8" s="1"/>
  <c r="J110" i="8" s="1"/>
  <c r="J112" i="8" s="1"/>
  <c r="J114" i="8" s="1"/>
  <c r="J116" i="8" s="1"/>
  <c r="J118" i="8" s="1"/>
  <c r="J120" i="8" s="1"/>
  <c r="J122" i="8" s="1"/>
  <c r="J124" i="8" s="1"/>
  <c r="J126" i="8" s="1"/>
  <c r="J128" i="8" s="1"/>
  <c r="J130" i="8" s="1"/>
  <c r="J132" i="8" s="1"/>
  <c r="J134" i="8" s="1"/>
  <c r="J136" i="8" s="1"/>
  <c r="J138" i="8" s="1"/>
  <c r="J140" i="8" s="1"/>
  <c r="J142" i="8" s="1"/>
  <c r="J144" i="8" s="1"/>
  <c r="J146" i="8" s="1"/>
  <c r="J102" i="8"/>
  <c r="F102" i="8"/>
  <c r="F104" i="8" s="1"/>
  <c r="F106" i="8" s="1"/>
  <c r="F108" i="8" s="1"/>
  <c r="F110" i="8" s="1"/>
  <c r="F112" i="8" s="1"/>
  <c r="F114" i="8" s="1"/>
  <c r="F116" i="8" s="1"/>
  <c r="F118" i="8" s="1"/>
  <c r="F120" i="8" s="1"/>
  <c r="F122" i="8" s="1"/>
  <c r="J101" i="8"/>
  <c r="J103" i="8" s="1"/>
  <c r="J105" i="8" s="1"/>
  <c r="J107" i="8" s="1"/>
  <c r="J109" i="8" s="1"/>
  <c r="J111" i="8" s="1"/>
  <c r="J113" i="8" s="1"/>
  <c r="J115" i="8" s="1"/>
  <c r="J117" i="8" s="1"/>
  <c r="J119" i="8" s="1"/>
  <c r="J121" i="8" s="1"/>
  <c r="J123" i="8" s="1"/>
  <c r="J125" i="8" s="1"/>
  <c r="J127" i="8" s="1"/>
  <c r="J129" i="8" s="1"/>
  <c r="J131" i="8" s="1"/>
  <c r="J133" i="8" s="1"/>
  <c r="J135" i="8" s="1"/>
  <c r="J137" i="8" s="1"/>
  <c r="J139" i="8" s="1"/>
  <c r="J141" i="8" s="1"/>
  <c r="J143" i="8" s="1"/>
  <c r="J145" i="8" s="1"/>
  <c r="F101" i="8"/>
  <c r="F103" i="8" s="1"/>
  <c r="F105" i="8" s="1"/>
  <c r="F107" i="8" s="1"/>
  <c r="F109" i="8" s="1"/>
  <c r="F111" i="8" s="1"/>
  <c r="F113" i="8" s="1"/>
  <c r="F115" i="8" s="1"/>
  <c r="F117" i="8" s="1"/>
  <c r="F119" i="8" s="1"/>
  <c r="F121" i="8" s="1"/>
  <c r="F100" i="8"/>
  <c r="F78" i="8"/>
  <c r="F80" i="8" s="1"/>
  <c r="F82" i="8" s="1"/>
  <c r="F84" i="8" s="1"/>
  <c r="F86" i="8" s="1"/>
  <c r="F88" i="8" s="1"/>
  <c r="F90" i="8" s="1"/>
  <c r="F92" i="8" s="1"/>
  <c r="F94" i="8" s="1"/>
  <c r="F96" i="8" s="1"/>
  <c r="F98" i="8" s="1"/>
  <c r="F77" i="8"/>
  <c r="F79" i="8" s="1"/>
  <c r="F81" i="8" s="1"/>
  <c r="F83" i="8" s="1"/>
  <c r="F85" i="8" s="1"/>
  <c r="F87" i="8" s="1"/>
  <c r="F89" i="8" s="1"/>
  <c r="F91" i="8" s="1"/>
  <c r="F93" i="8" s="1"/>
  <c r="F95" i="8" s="1"/>
  <c r="F97" i="8" s="1"/>
  <c r="F76" i="8"/>
  <c r="J55" i="8"/>
  <c r="J57" i="8" s="1"/>
  <c r="J59" i="8" s="1"/>
  <c r="J61" i="8" s="1"/>
  <c r="J63" i="8" s="1"/>
  <c r="J65" i="8" s="1"/>
  <c r="J67" i="8" s="1"/>
  <c r="J69" i="8" s="1"/>
  <c r="J71" i="8" s="1"/>
  <c r="J73" i="8" s="1"/>
  <c r="J75" i="8" s="1"/>
  <c r="J77" i="8" s="1"/>
  <c r="J79" i="8" s="1"/>
  <c r="J81" i="8" s="1"/>
  <c r="J83" i="8" s="1"/>
  <c r="J85" i="8" s="1"/>
  <c r="J87" i="8" s="1"/>
  <c r="J89" i="8" s="1"/>
  <c r="J91" i="8" s="1"/>
  <c r="J93" i="8" s="1"/>
  <c r="J95" i="8" s="1"/>
  <c r="J97" i="8" s="1"/>
  <c r="J54" i="8"/>
  <c r="J56" i="8" s="1"/>
  <c r="J58" i="8" s="1"/>
  <c r="J60" i="8" s="1"/>
  <c r="J62" i="8" s="1"/>
  <c r="J64" i="8" s="1"/>
  <c r="J66" i="8" s="1"/>
  <c r="J68" i="8" s="1"/>
  <c r="J70" i="8" s="1"/>
  <c r="J72" i="8" s="1"/>
  <c r="J74" i="8" s="1"/>
  <c r="J76" i="8" s="1"/>
  <c r="J78" i="8" s="1"/>
  <c r="J80" i="8" s="1"/>
  <c r="J82" i="8" s="1"/>
  <c r="J84" i="8" s="1"/>
  <c r="J86" i="8" s="1"/>
  <c r="J88" i="8" s="1"/>
  <c r="J90" i="8" s="1"/>
  <c r="J92" i="8" s="1"/>
  <c r="J94" i="8" s="1"/>
  <c r="J96" i="8" s="1"/>
  <c r="J98" i="8" s="1"/>
  <c r="J53" i="8"/>
  <c r="F53" i="8"/>
  <c r="F55" i="8" s="1"/>
  <c r="F57" i="8" s="1"/>
  <c r="F59" i="8" s="1"/>
  <c r="F61" i="8" s="1"/>
  <c r="F63" i="8" s="1"/>
  <c r="F65" i="8" s="1"/>
  <c r="F67" i="8" s="1"/>
  <c r="F69" i="8" s="1"/>
  <c r="F71" i="8" s="1"/>
  <c r="F73" i="8" s="1"/>
  <c r="F52" i="8"/>
  <c r="F54" i="8" s="1"/>
  <c r="F56" i="8" s="1"/>
  <c r="F58" i="8" s="1"/>
  <c r="F60" i="8" s="1"/>
  <c r="F62" i="8" s="1"/>
  <c r="F64" i="8" s="1"/>
  <c r="F66" i="8" s="1"/>
  <c r="F68" i="8" s="1"/>
  <c r="F70" i="8" s="1"/>
  <c r="F72" i="8" s="1"/>
  <c r="F74" i="8" s="1"/>
  <c r="F29" i="8"/>
  <c r="F31" i="8" s="1"/>
  <c r="F33" i="8" s="1"/>
  <c r="F35" i="8" s="1"/>
  <c r="F37" i="8" s="1"/>
  <c r="F39" i="8" s="1"/>
  <c r="F41" i="8" s="1"/>
  <c r="F43" i="8" s="1"/>
  <c r="F45" i="8" s="1"/>
  <c r="F47" i="8" s="1"/>
  <c r="F49" i="8" s="1"/>
  <c r="F28" i="8"/>
  <c r="F30" i="8" s="1"/>
  <c r="F32" i="8" s="1"/>
  <c r="F34" i="8" s="1"/>
  <c r="F36" i="8" s="1"/>
  <c r="F38" i="8" s="1"/>
  <c r="F40" i="8" s="1"/>
  <c r="F42" i="8" s="1"/>
  <c r="F44" i="8" s="1"/>
  <c r="F46" i="8" s="1"/>
  <c r="F48" i="8" s="1"/>
  <c r="F50" i="8" s="1"/>
  <c r="J12" i="8"/>
  <c r="J14" i="8" s="1"/>
  <c r="J16" i="8" s="1"/>
  <c r="J18" i="8" s="1"/>
  <c r="J20" i="8" s="1"/>
  <c r="J22" i="8" s="1"/>
  <c r="J24" i="8" s="1"/>
  <c r="J26" i="8" s="1"/>
  <c r="J28" i="8" s="1"/>
  <c r="J30" i="8" s="1"/>
  <c r="J32" i="8" s="1"/>
  <c r="J34" i="8" s="1"/>
  <c r="J36" i="8" s="1"/>
  <c r="J38" i="8" s="1"/>
  <c r="J40" i="8" s="1"/>
  <c r="J42" i="8" s="1"/>
  <c r="J44" i="8" s="1"/>
  <c r="J46" i="8" s="1"/>
  <c r="J48" i="8" s="1"/>
  <c r="J50" i="8" s="1"/>
  <c r="J10" i="8"/>
  <c r="J8" i="8"/>
  <c r="J7" i="8"/>
  <c r="J9" i="8" s="1"/>
  <c r="J11" i="8" s="1"/>
  <c r="J13" i="8" s="1"/>
  <c r="J15" i="8" s="1"/>
  <c r="J17" i="8" s="1"/>
  <c r="J19" i="8" s="1"/>
  <c r="J21" i="8" s="1"/>
  <c r="J23" i="8" s="1"/>
  <c r="J25" i="8" s="1"/>
  <c r="J27" i="8" s="1"/>
  <c r="J29" i="8" s="1"/>
  <c r="J31" i="8" s="1"/>
  <c r="J33" i="8" s="1"/>
  <c r="J35" i="8" s="1"/>
  <c r="J37" i="8" s="1"/>
  <c r="J39" i="8" s="1"/>
  <c r="J41" i="8" s="1"/>
  <c r="J43" i="8" s="1"/>
  <c r="J45" i="8" s="1"/>
  <c r="J47" i="8" s="1"/>
  <c r="J49" i="8" s="1"/>
  <c r="J6" i="8"/>
  <c r="J5" i="8"/>
  <c r="F5" i="8"/>
  <c r="F7" i="8" s="1"/>
  <c r="F9" i="8" s="1"/>
  <c r="F11" i="8" s="1"/>
  <c r="F13" i="8" s="1"/>
  <c r="F15" i="8" s="1"/>
  <c r="F17" i="8" s="1"/>
  <c r="F19" i="8" s="1"/>
  <c r="F21" i="8" s="1"/>
  <c r="F23" i="8" s="1"/>
  <c r="F25" i="8" s="1"/>
  <c r="F4" i="8"/>
  <c r="F6" i="8" s="1"/>
  <c r="F8" i="8" s="1"/>
  <c r="F10" i="8" s="1"/>
  <c r="F12" i="8" s="1"/>
  <c r="F14" i="8" s="1"/>
  <c r="F16" i="8" s="1"/>
  <c r="F18" i="8" s="1"/>
  <c r="F20" i="8" s="1"/>
  <c r="F22" i="8" s="1"/>
  <c r="F24" i="8" s="1"/>
  <c r="F26" i="8" s="1"/>
  <c r="K94" i="8"/>
  <c r="K101" i="8"/>
  <c r="K51" i="8"/>
  <c r="K69" i="8"/>
  <c r="K58" i="8"/>
  <c r="K110" i="8"/>
  <c r="K55" i="8"/>
  <c r="K90" i="8"/>
  <c r="K118" i="8"/>
  <c r="K60" i="8"/>
  <c r="K92" i="8"/>
  <c r="K56" i="8"/>
  <c r="K67" i="8"/>
  <c r="K112" i="8"/>
  <c r="K72" i="8"/>
  <c r="K74" i="8"/>
  <c r="K115" i="8"/>
  <c r="K119" i="8"/>
  <c r="K91" i="8"/>
  <c r="K100" i="8"/>
  <c r="K71" i="8"/>
  <c r="K108" i="8"/>
  <c r="K116" i="8"/>
  <c r="K62" i="8"/>
  <c r="K54" i="8"/>
  <c r="K113" i="8"/>
  <c r="K59" i="8"/>
  <c r="K105" i="8"/>
  <c r="K106" i="8"/>
  <c r="K104" i="8"/>
  <c r="K88" i="8"/>
  <c r="K53" i="8"/>
  <c r="K61" i="8"/>
  <c r="K121" i="8"/>
  <c r="K103" i="8"/>
  <c r="K87" i="8"/>
  <c r="K107" i="8"/>
  <c r="K63" i="8"/>
  <c r="K117" i="8"/>
  <c r="K93" i="8"/>
  <c r="K99" i="8"/>
  <c r="K120" i="8"/>
  <c r="K70" i="8"/>
  <c r="K73" i="8"/>
  <c r="K109" i="8"/>
  <c r="K68" i="8"/>
  <c r="K111" i="8"/>
  <c r="K52" i="8"/>
  <c r="K102" i="8"/>
  <c r="K57" i="8"/>
  <c r="K114" i="8"/>
  <c r="K122" i="8"/>
  <c r="K66" i="8"/>
  <c r="K65" i="8"/>
  <c r="K89" i="8"/>
  <c r="K64" i="8"/>
  <c r="BQ20" i="4" l="1"/>
  <c r="BS20" i="4" s="1"/>
  <c r="AG20" i="4"/>
  <c r="AI20" i="4" s="1"/>
  <c r="AY20" i="4"/>
  <c r="BA20" i="4" s="1"/>
  <c r="O20" i="4"/>
  <c r="Q20" i="4" s="1"/>
  <c r="F125" i="7"/>
  <c r="F127" i="7" s="1"/>
  <c r="F129" i="7" s="1"/>
  <c r="F131" i="7" s="1"/>
  <c r="F133" i="7" s="1"/>
  <c r="F135" i="7" s="1"/>
  <c r="F137" i="7" s="1"/>
  <c r="F139" i="7" s="1"/>
  <c r="F141" i="7" s="1"/>
  <c r="F143" i="7" s="1"/>
  <c r="F145" i="7" s="1"/>
  <c r="F124" i="7"/>
  <c r="F126" i="7" s="1"/>
  <c r="F128" i="7" s="1"/>
  <c r="F130" i="7" s="1"/>
  <c r="F132" i="7" s="1"/>
  <c r="F134" i="7" s="1"/>
  <c r="F136" i="7" s="1"/>
  <c r="F138" i="7" s="1"/>
  <c r="F140" i="7" s="1"/>
  <c r="F142" i="7" s="1"/>
  <c r="F144" i="7" s="1"/>
  <c r="F146" i="7" s="1"/>
  <c r="J102" i="7"/>
  <c r="J104" i="7" s="1"/>
  <c r="J106" i="7" s="1"/>
  <c r="J108" i="7" s="1"/>
  <c r="J110" i="7" s="1"/>
  <c r="J112" i="7" s="1"/>
  <c r="J114" i="7" s="1"/>
  <c r="J116" i="7" s="1"/>
  <c r="J118" i="7" s="1"/>
  <c r="J120" i="7" s="1"/>
  <c r="J122" i="7" s="1"/>
  <c r="J124" i="7" s="1"/>
  <c r="J126" i="7" s="1"/>
  <c r="J128" i="7" s="1"/>
  <c r="J130" i="7" s="1"/>
  <c r="J132" i="7" s="1"/>
  <c r="J134" i="7" s="1"/>
  <c r="J136" i="7" s="1"/>
  <c r="J138" i="7" s="1"/>
  <c r="J140" i="7" s="1"/>
  <c r="J142" i="7" s="1"/>
  <c r="J144" i="7" s="1"/>
  <c r="J146" i="7" s="1"/>
  <c r="F102" i="7"/>
  <c r="F104" i="7" s="1"/>
  <c r="F106" i="7" s="1"/>
  <c r="F108" i="7" s="1"/>
  <c r="F110" i="7" s="1"/>
  <c r="F112" i="7" s="1"/>
  <c r="F114" i="7" s="1"/>
  <c r="F116" i="7" s="1"/>
  <c r="F118" i="7" s="1"/>
  <c r="F120" i="7" s="1"/>
  <c r="F122" i="7" s="1"/>
  <c r="J101" i="7"/>
  <c r="J103" i="7" s="1"/>
  <c r="J105" i="7" s="1"/>
  <c r="J107" i="7" s="1"/>
  <c r="J109" i="7" s="1"/>
  <c r="J111" i="7" s="1"/>
  <c r="J113" i="7" s="1"/>
  <c r="J115" i="7" s="1"/>
  <c r="J117" i="7" s="1"/>
  <c r="J119" i="7" s="1"/>
  <c r="J121" i="7" s="1"/>
  <c r="J123" i="7" s="1"/>
  <c r="J125" i="7" s="1"/>
  <c r="J127" i="7" s="1"/>
  <c r="J129" i="7" s="1"/>
  <c r="J131" i="7" s="1"/>
  <c r="J133" i="7" s="1"/>
  <c r="J135" i="7" s="1"/>
  <c r="J137" i="7" s="1"/>
  <c r="J139" i="7" s="1"/>
  <c r="J141" i="7" s="1"/>
  <c r="J143" i="7" s="1"/>
  <c r="J145" i="7" s="1"/>
  <c r="F101" i="7"/>
  <c r="F103" i="7" s="1"/>
  <c r="F105" i="7" s="1"/>
  <c r="F107" i="7" s="1"/>
  <c r="F109" i="7" s="1"/>
  <c r="F111" i="7" s="1"/>
  <c r="F113" i="7" s="1"/>
  <c r="F115" i="7" s="1"/>
  <c r="F117" i="7" s="1"/>
  <c r="F119" i="7" s="1"/>
  <c r="F121" i="7" s="1"/>
  <c r="F100" i="7"/>
  <c r="F77" i="7"/>
  <c r="F79" i="7" s="1"/>
  <c r="F81" i="7" s="1"/>
  <c r="F83" i="7" s="1"/>
  <c r="F85" i="7" s="1"/>
  <c r="F87" i="7" s="1"/>
  <c r="F89" i="7" s="1"/>
  <c r="F91" i="7" s="1"/>
  <c r="F93" i="7" s="1"/>
  <c r="F95" i="7" s="1"/>
  <c r="F97" i="7" s="1"/>
  <c r="F76" i="7"/>
  <c r="F78" i="7" s="1"/>
  <c r="F80" i="7" s="1"/>
  <c r="F82" i="7" s="1"/>
  <c r="F84" i="7" s="1"/>
  <c r="F86" i="7" s="1"/>
  <c r="F88" i="7" s="1"/>
  <c r="F90" i="7" s="1"/>
  <c r="F92" i="7" s="1"/>
  <c r="F94" i="7" s="1"/>
  <c r="F96" i="7" s="1"/>
  <c r="F98" i="7" s="1"/>
  <c r="J54" i="7"/>
  <c r="J56" i="7" s="1"/>
  <c r="J58" i="7" s="1"/>
  <c r="J60" i="7" s="1"/>
  <c r="J62" i="7" s="1"/>
  <c r="J64" i="7" s="1"/>
  <c r="J66" i="7" s="1"/>
  <c r="J68" i="7" s="1"/>
  <c r="J70" i="7" s="1"/>
  <c r="J72" i="7" s="1"/>
  <c r="J74" i="7" s="1"/>
  <c r="J76" i="7" s="1"/>
  <c r="J78" i="7" s="1"/>
  <c r="J80" i="7" s="1"/>
  <c r="J82" i="7" s="1"/>
  <c r="J84" i="7" s="1"/>
  <c r="J86" i="7" s="1"/>
  <c r="J88" i="7" s="1"/>
  <c r="J90" i="7" s="1"/>
  <c r="J92" i="7" s="1"/>
  <c r="J94" i="7" s="1"/>
  <c r="J96" i="7" s="1"/>
  <c r="J98" i="7" s="1"/>
  <c r="J53" i="7"/>
  <c r="J55" i="7" s="1"/>
  <c r="J57" i="7" s="1"/>
  <c r="J59" i="7" s="1"/>
  <c r="J61" i="7" s="1"/>
  <c r="J63" i="7" s="1"/>
  <c r="J65" i="7" s="1"/>
  <c r="J67" i="7" s="1"/>
  <c r="J69" i="7" s="1"/>
  <c r="J71" i="7" s="1"/>
  <c r="J73" i="7" s="1"/>
  <c r="J75" i="7" s="1"/>
  <c r="J77" i="7" s="1"/>
  <c r="J79" i="7" s="1"/>
  <c r="J81" i="7" s="1"/>
  <c r="J83" i="7" s="1"/>
  <c r="J85" i="7" s="1"/>
  <c r="J87" i="7" s="1"/>
  <c r="J89" i="7" s="1"/>
  <c r="J91" i="7" s="1"/>
  <c r="J93" i="7" s="1"/>
  <c r="J95" i="7" s="1"/>
  <c r="J97" i="7" s="1"/>
  <c r="F53" i="7"/>
  <c r="F55" i="7" s="1"/>
  <c r="F57" i="7" s="1"/>
  <c r="F59" i="7" s="1"/>
  <c r="F61" i="7" s="1"/>
  <c r="F63" i="7" s="1"/>
  <c r="F65" i="7" s="1"/>
  <c r="F67" i="7" s="1"/>
  <c r="F69" i="7" s="1"/>
  <c r="F71" i="7" s="1"/>
  <c r="F73" i="7" s="1"/>
  <c r="F52" i="7"/>
  <c r="F54" i="7" s="1"/>
  <c r="F56" i="7" s="1"/>
  <c r="F58" i="7" s="1"/>
  <c r="F60" i="7" s="1"/>
  <c r="F62" i="7" s="1"/>
  <c r="F64" i="7" s="1"/>
  <c r="F66" i="7" s="1"/>
  <c r="F68" i="7" s="1"/>
  <c r="F70" i="7" s="1"/>
  <c r="F72" i="7" s="1"/>
  <c r="F74" i="7" s="1"/>
  <c r="F29" i="7"/>
  <c r="F31" i="7" s="1"/>
  <c r="F33" i="7" s="1"/>
  <c r="F35" i="7" s="1"/>
  <c r="F37" i="7" s="1"/>
  <c r="F39" i="7" s="1"/>
  <c r="F41" i="7" s="1"/>
  <c r="F43" i="7" s="1"/>
  <c r="F45" i="7" s="1"/>
  <c r="F47" i="7" s="1"/>
  <c r="F49" i="7" s="1"/>
  <c r="F28" i="7"/>
  <c r="F30" i="7" s="1"/>
  <c r="F32" i="7" s="1"/>
  <c r="F34" i="7" s="1"/>
  <c r="F36" i="7" s="1"/>
  <c r="F38" i="7" s="1"/>
  <c r="F40" i="7" s="1"/>
  <c r="F42" i="7" s="1"/>
  <c r="F44" i="7" s="1"/>
  <c r="F46" i="7" s="1"/>
  <c r="F48" i="7" s="1"/>
  <c r="F50" i="7" s="1"/>
  <c r="J6" i="7"/>
  <c r="J8" i="7" s="1"/>
  <c r="J10" i="7" s="1"/>
  <c r="J12" i="7" s="1"/>
  <c r="J14" i="7" s="1"/>
  <c r="J16" i="7" s="1"/>
  <c r="J18" i="7" s="1"/>
  <c r="J20" i="7" s="1"/>
  <c r="J22" i="7" s="1"/>
  <c r="J24" i="7" s="1"/>
  <c r="J26" i="7" s="1"/>
  <c r="J28" i="7" s="1"/>
  <c r="J30" i="7" s="1"/>
  <c r="J32" i="7" s="1"/>
  <c r="J34" i="7" s="1"/>
  <c r="J36" i="7" s="1"/>
  <c r="J38" i="7" s="1"/>
  <c r="J40" i="7" s="1"/>
  <c r="J42" i="7" s="1"/>
  <c r="J44" i="7" s="1"/>
  <c r="J46" i="7" s="1"/>
  <c r="J48" i="7" s="1"/>
  <c r="J50" i="7" s="1"/>
  <c r="J5" i="7"/>
  <c r="J7" i="7" s="1"/>
  <c r="J9" i="7" s="1"/>
  <c r="J11" i="7" s="1"/>
  <c r="J13" i="7" s="1"/>
  <c r="J15" i="7" s="1"/>
  <c r="J17" i="7" s="1"/>
  <c r="J19" i="7" s="1"/>
  <c r="J21" i="7" s="1"/>
  <c r="J23" i="7" s="1"/>
  <c r="J25" i="7" s="1"/>
  <c r="J27" i="7" s="1"/>
  <c r="J29" i="7" s="1"/>
  <c r="J31" i="7" s="1"/>
  <c r="J33" i="7" s="1"/>
  <c r="J35" i="7" s="1"/>
  <c r="J37" i="7" s="1"/>
  <c r="J39" i="7" s="1"/>
  <c r="J41" i="7" s="1"/>
  <c r="J43" i="7" s="1"/>
  <c r="J45" i="7" s="1"/>
  <c r="J47" i="7" s="1"/>
  <c r="J49" i="7" s="1"/>
  <c r="F5" i="7"/>
  <c r="F7" i="7" s="1"/>
  <c r="F9" i="7" s="1"/>
  <c r="F11" i="7" s="1"/>
  <c r="F13" i="7" s="1"/>
  <c r="F15" i="7" s="1"/>
  <c r="F17" i="7" s="1"/>
  <c r="F19" i="7" s="1"/>
  <c r="F21" i="7" s="1"/>
  <c r="F23" i="7" s="1"/>
  <c r="F25" i="7" s="1"/>
  <c r="F4" i="7"/>
  <c r="F6" i="7" s="1"/>
  <c r="F8" i="7" s="1"/>
  <c r="F10" i="7" s="1"/>
  <c r="F12" i="7" s="1"/>
  <c r="F14" i="7" s="1"/>
  <c r="F16" i="7" s="1"/>
  <c r="F18" i="7" s="1"/>
  <c r="F20" i="7" s="1"/>
  <c r="F22" i="7" s="1"/>
  <c r="F24" i="7" s="1"/>
  <c r="F26" i="7" s="1"/>
  <c r="K121" i="7"/>
  <c r="K103" i="7"/>
  <c r="K117" i="7"/>
  <c r="K65" i="7"/>
  <c r="K51" i="7"/>
  <c r="K52" i="7"/>
  <c r="K69" i="7"/>
  <c r="K116" i="7"/>
  <c r="K59" i="7"/>
  <c r="K111" i="7"/>
  <c r="K122" i="7"/>
  <c r="K112" i="7"/>
  <c r="K70" i="7"/>
  <c r="K114" i="7"/>
  <c r="K74" i="7"/>
  <c r="K58" i="7"/>
  <c r="K101" i="7"/>
  <c r="K102" i="7"/>
  <c r="K118" i="7"/>
  <c r="K108" i="7"/>
  <c r="K110" i="7"/>
  <c r="K99" i="7"/>
  <c r="K68" i="7"/>
  <c r="K67" i="7"/>
  <c r="C12" i="4"/>
  <c r="K63" i="7"/>
  <c r="K56" i="7"/>
  <c r="K104" i="7"/>
  <c r="K71" i="7"/>
  <c r="B12" i="4"/>
  <c r="K64" i="7"/>
  <c r="K120" i="7"/>
  <c r="K109" i="7"/>
  <c r="K73" i="7"/>
  <c r="K72" i="7"/>
  <c r="K57" i="7"/>
  <c r="K61" i="7"/>
  <c r="K107" i="7"/>
  <c r="K113" i="7"/>
  <c r="K119" i="7"/>
  <c r="K60" i="7"/>
  <c r="K105" i="7"/>
  <c r="K62" i="7"/>
  <c r="K54" i="7"/>
  <c r="K53" i="7"/>
  <c r="K106" i="7"/>
  <c r="K55" i="7"/>
  <c r="K100" i="7"/>
  <c r="K66" i="7"/>
  <c r="K115" i="7"/>
  <c r="AJ20" i="4" l="1"/>
  <c r="R20" i="4"/>
  <c r="BB20" i="4"/>
  <c r="BT20" i="4"/>
  <c r="AO4" i="4"/>
  <c r="AP4" i="4" s="1"/>
  <c r="AM4" i="4"/>
  <c r="E4" i="4"/>
  <c r="H4" i="4" s="1"/>
  <c r="C4" i="4"/>
  <c r="AO16" i="4"/>
  <c r="AR16" i="4" s="1"/>
  <c r="AM16" i="4"/>
  <c r="E16" i="4"/>
  <c r="H16" i="4" s="1"/>
  <c r="C16" i="4"/>
  <c r="AO13" i="4"/>
  <c r="AR13" i="4" s="1"/>
  <c r="AM13" i="4"/>
  <c r="E13" i="4"/>
  <c r="H13" i="4" s="1"/>
  <c r="K13" i="4" s="1"/>
  <c r="N13" i="4" s="1"/>
  <c r="Q13" i="4" s="1"/>
  <c r="T13" i="4" s="1"/>
  <c r="W13" i="4" s="1"/>
  <c r="Z13" i="4" s="1"/>
  <c r="AC13" i="4" s="1"/>
  <c r="AF13" i="4" s="1"/>
  <c r="AI13" i="4" s="1"/>
  <c r="F128" i="6"/>
  <c r="F130" i="6" s="1"/>
  <c r="F132" i="6" s="1"/>
  <c r="F134" i="6" s="1"/>
  <c r="F136" i="6" s="1"/>
  <c r="F138" i="6" s="1"/>
  <c r="F140" i="6" s="1"/>
  <c r="F142" i="6" s="1"/>
  <c r="F144" i="6" s="1"/>
  <c r="F146" i="6" s="1"/>
  <c r="F127" i="6"/>
  <c r="F129" i="6" s="1"/>
  <c r="F131" i="6" s="1"/>
  <c r="F133" i="6" s="1"/>
  <c r="F135" i="6" s="1"/>
  <c r="F137" i="6" s="1"/>
  <c r="F139" i="6" s="1"/>
  <c r="F141" i="6" s="1"/>
  <c r="F143" i="6" s="1"/>
  <c r="F145" i="6" s="1"/>
  <c r="F126" i="6"/>
  <c r="F125" i="6"/>
  <c r="F104" i="6"/>
  <c r="F106" i="6" s="1"/>
  <c r="F108" i="6" s="1"/>
  <c r="F110" i="6" s="1"/>
  <c r="F112" i="6" s="1"/>
  <c r="F114" i="6" s="1"/>
  <c r="F116" i="6" s="1"/>
  <c r="F118" i="6" s="1"/>
  <c r="F120" i="6" s="1"/>
  <c r="F122" i="6" s="1"/>
  <c r="F103" i="6"/>
  <c r="F105" i="6" s="1"/>
  <c r="F107" i="6" s="1"/>
  <c r="F109" i="6" s="1"/>
  <c r="F111" i="6" s="1"/>
  <c r="F113" i="6" s="1"/>
  <c r="F115" i="6" s="1"/>
  <c r="F117" i="6" s="1"/>
  <c r="F119" i="6" s="1"/>
  <c r="F121" i="6" s="1"/>
  <c r="F102" i="6"/>
  <c r="F101" i="6"/>
  <c r="F80" i="6"/>
  <c r="F82" i="6" s="1"/>
  <c r="F84" i="6" s="1"/>
  <c r="F86" i="6" s="1"/>
  <c r="F88" i="6" s="1"/>
  <c r="F90" i="6" s="1"/>
  <c r="F92" i="6" s="1"/>
  <c r="F94" i="6" s="1"/>
  <c r="F96" i="6" s="1"/>
  <c r="F98" i="6" s="1"/>
  <c r="F79" i="6"/>
  <c r="F81" i="6" s="1"/>
  <c r="F83" i="6" s="1"/>
  <c r="F85" i="6" s="1"/>
  <c r="F87" i="6" s="1"/>
  <c r="F89" i="6" s="1"/>
  <c r="F91" i="6" s="1"/>
  <c r="F93" i="6" s="1"/>
  <c r="F95" i="6" s="1"/>
  <c r="F97" i="6" s="1"/>
  <c r="F78" i="6"/>
  <c r="F77" i="6"/>
  <c r="F56" i="6"/>
  <c r="F58" i="6" s="1"/>
  <c r="F60" i="6" s="1"/>
  <c r="F62" i="6" s="1"/>
  <c r="F64" i="6" s="1"/>
  <c r="F66" i="6" s="1"/>
  <c r="F68" i="6" s="1"/>
  <c r="F70" i="6" s="1"/>
  <c r="F72" i="6" s="1"/>
  <c r="F74" i="6" s="1"/>
  <c r="F55" i="6"/>
  <c r="F57" i="6" s="1"/>
  <c r="F59" i="6" s="1"/>
  <c r="F61" i="6" s="1"/>
  <c r="F63" i="6" s="1"/>
  <c r="F65" i="6" s="1"/>
  <c r="F67" i="6" s="1"/>
  <c r="F69" i="6" s="1"/>
  <c r="F71" i="6" s="1"/>
  <c r="F73" i="6" s="1"/>
  <c r="F54" i="6"/>
  <c r="F53" i="6"/>
  <c r="F124" i="6"/>
  <c r="J103" i="6"/>
  <c r="J105" i="6" s="1"/>
  <c r="J107" i="6" s="1"/>
  <c r="J109" i="6" s="1"/>
  <c r="J111" i="6" s="1"/>
  <c r="J113" i="6" s="1"/>
  <c r="J115" i="6" s="1"/>
  <c r="J117" i="6" s="1"/>
  <c r="J119" i="6" s="1"/>
  <c r="J121" i="6" s="1"/>
  <c r="J123" i="6" s="1"/>
  <c r="J125" i="6" s="1"/>
  <c r="J127" i="6" s="1"/>
  <c r="J129" i="6" s="1"/>
  <c r="J131" i="6" s="1"/>
  <c r="J133" i="6" s="1"/>
  <c r="J135" i="6" s="1"/>
  <c r="J137" i="6" s="1"/>
  <c r="J139" i="6" s="1"/>
  <c r="J141" i="6" s="1"/>
  <c r="J143" i="6" s="1"/>
  <c r="J145" i="6" s="1"/>
  <c r="J102" i="6"/>
  <c r="J104" i="6" s="1"/>
  <c r="J106" i="6" s="1"/>
  <c r="J108" i="6" s="1"/>
  <c r="J110" i="6" s="1"/>
  <c r="J112" i="6" s="1"/>
  <c r="J114" i="6" s="1"/>
  <c r="J116" i="6" s="1"/>
  <c r="J118" i="6" s="1"/>
  <c r="J120" i="6" s="1"/>
  <c r="J122" i="6" s="1"/>
  <c r="J124" i="6" s="1"/>
  <c r="J126" i="6" s="1"/>
  <c r="J128" i="6" s="1"/>
  <c r="J130" i="6" s="1"/>
  <c r="J132" i="6" s="1"/>
  <c r="J134" i="6" s="1"/>
  <c r="J136" i="6" s="1"/>
  <c r="J138" i="6" s="1"/>
  <c r="J140" i="6" s="1"/>
  <c r="J142" i="6" s="1"/>
  <c r="J144" i="6" s="1"/>
  <c r="J146" i="6" s="1"/>
  <c r="J101" i="6"/>
  <c r="F100" i="6"/>
  <c r="F76" i="6"/>
  <c r="J54" i="6"/>
  <c r="J56" i="6" s="1"/>
  <c r="J58" i="6" s="1"/>
  <c r="J60" i="6" s="1"/>
  <c r="J62" i="6" s="1"/>
  <c r="J64" i="6" s="1"/>
  <c r="J66" i="6" s="1"/>
  <c r="J68" i="6" s="1"/>
  <c r="J70" i="6" s="1"/>
  <c r="J72" i="6" s="1"/>
  <c r="J74" i="6" s="1"/>
  <c r="J76" i="6" s="1"/>
  <c r="J78" i="6" s="1"/>
  <c r="J80" i="6" s="1"/>
  <c r="J82" i="6" s="1"/>
  <c r="J84" i="6" s="1"/>
  <c r="J86" i="6" s="1"/>
  <c r="J88" i="6" s="1"/>
  <c r="J90" i="6" s="1"/>
  <c r="J92" i="6" s="1"/>
  <c r="J94" i="6" s="1"/>
  <c r="J96" i="6" s="1"/>
  <c r="J98" i="6" s="1"/>
  <c r="J53" i="6"/>
  <c r="J55" i="6" s="1"/>
  <c r="J57" i="6" s="1"/>
  <c r="J59" i="6" s="1"/>
  <c r="J61" i="6" s="1"/>
  <c r="J63" i="6" s="1"/>
  <c r="J65" i="6" s="1"/>
  <c r="J67" i="6" s="1"/>
  <c r="J69" i="6" s="1"/>
  <c r="J71" i="6" s="1"/>
  <c r="J73" i="6" s="1"/>
  <c r="J75" i="6" s="1"/>
  <c r="J77" i="6" s="1"/>
  <c r="J79" i="6" s="1"/>
  <c r="J81" i="6" s="1"/>
  <c r="J83" i="6" s="1"/>
  <c r="J85" i="6" s="1"/>
  <c r="J87" i="6" s="1"/>
  <c r="J89" i="6" s="1"/>
  <c r="J91" i="6" s="1"/>
  <c r="J93" i="6" s="1"/>
  <c r="J95" i="6" s="1"/>
  <c r="J97" i="6" s="1"/>
  <c r="F52" i="6"/>
  <c r="F29" i="6"/>
  <c r="F31" i="6" s="1"/>
  <c r="F33" i="6" s="1"/>
  <c r="F35" i="6" s="1"/>
  <c r="F37" i="6" s="1"/>
  <c r="F39" i="6" s="1"/>
  <c r="F41" i="6" s="1"/>
  <c r="F43" i="6" s="1"/>
  <c r="F45" i="6" s="1"/>
  <c r="F47" i="6" s="1"/>
  <c r="F49" i="6" s="1"/>
  <c r="F28" i="6"/>
  <c r="F30" i="6" s="1"/>
  <c r="F32" i="6" s="1"/>
  <c r="F34" i="6" s="1"/>
  <c r="F36" i="6" s="1"/>
  <c r="F38" i="6" s="1"/>
  <c r="F40" i="6" s="1"/>
  <c r="F42" i="6" s="1"/>
  <c r="F44" i="6" s="1"/>
  <c r="F46" i="6" s="1"/>
  <c r="F48" i="6" s="1"/>
  <c r="F50" i="6" s="1"/>
  <c r="J8" i="6"/>
  <c r="J10" i="6" s="1"/>
  <c r="J12" i="6" s="1"/>
  <c r="J14" i="6" s="1"/>
  <c r="J16" i="6" s="1"/>
  <c r="J18" i="6" s="1"/>
  <c r="J20" i="6" s="1"/>
  <c r="J22" i="6" s="1"/>
  <c r="J24" i="6" s="1"/>
  <c r="J26" i="6" s="1"/>
  <c r="J28" i="6" s="1"/>
  <c r="J30" i="6" s="1"/>
  <c r="J32" i="6" s="1"/>
  <c r="J34" i="6" s="1"/>
  <c r="J36" i="6" s="1"/>
  <c r="J38" i="6" s="1"/>
  <c r="J40" i="6" s="1"/>
  <c r="J42" i="6" s="1"/>
  <c r="J44" i="6" s="1"/>
  <c r="J46" i="6" s="1"/>
  <c r="J48" i="6" s="1"/>
  <c r="J50" i="6" s="1"/>
  <c r="J7" i="6"/>
  <c r="J9" i="6" s="1"/>
  <c r="J11" i="6" s="1"/>
  <c r="J13" i="6" s="1"/>
  <c r="J15" i="6" s="1"/>
  <c r="J17" i="6" s="1"/>
  <c r="J19" i="6" s="1"/>
  <c r="J21" i="6" s="1"/>
  <c r="J23" i="6" s="1"/>
  <c r="J25" i="6" s="1"/>
  <c r="J27" i="6" s="1"/>
  <c r="J29" i="6" s="1"/>
  <c r="J31" i="6" s="1"/>
  <c r="J33" i="6" s="1"/>
  <c r="J35" i="6" s="1"/>
  <c r="J37" i="6" s="1"/>
  <c r="J39" i="6" s="1"/>
  <c r="J41" i="6" s="1"/>
  <c r="J43" i="6" s="1"/>
  <c r="J45" i="6" s="1"/>
  <c r="J47" i="6" s="1"/>
  <c r="J49" i="6" s="1"/>
  <c r="J6" i="6"/>
  <c r="J5" i="6"/>
  <c r="F5" i="6"/>
  <c r="F7" i="6" s="1"/>
  <c r="F9" i="6" s="1"/>
  <c r="F11" i="6" s="1"/>
  <c r="F13" i="6" s="1"/>
  <c r="F15" i="6" s="1"/>
  <c r="F17" i="6" s="1"/>
  <c r="F19" i="6" s="1"/>
  <c r="F21" i="6" s="1"/>
  <c r="F23" i="6" s="1"/>
  <c r="F25" i="6" s="1"/>
  <c r="F4" i="6"/>
  <c r="F6" i="6" s="1"/>
  <c r="F8" i="6" s="1"/>
  <c r="F10" i="6" s="1"/>
  <c r="F12" i="6" s="1"/>
  <c r="F14" i="6" s="1"/>
  <c r="F16" i="6" s="1"/>
  <c r="F18" i="6" s="1"/>
  <c r="F20" i="6" s="1"/>
  <c r="F22" i="6" s="1"/>
  <c r="F24" i="6" s="1"/>
  <c r="F26" i="6" s="1"/>
  <c r="K114" i="6"/>
  <c r="K77" i="6"/>
  <c r="K99" i="5"/>
  <c r="K75" i="6"/>
  <c r="K120" i="6"/>
  <c r="K82" i="6"/>
  <c r="K92" i="6"/>
  <c r="K84" i="6"/>
  <c r="K96" i="6"/>
  <c r="K104" i="6"/>
  <c r="K90" i="6"/>
  <c r="K108" i="6"/>
  <c r="K78" i="6"/>
  <c r="K94" i="6"/>
  <c r="K110" i="6"/>
  <c r="K116" i="6"/>
  <c r="K80" i="6"/>
  <c r="K76" i="6"/>
  <c r="K100" i="6"/>
  <c r="K86" i="6"/>
  <c r="K99" i="6"/>
  <c r="K122" i="6"/>
  <c r="K112" i="6"/>
  <c r="K101" i="6"/>
  <c r="K102" i="6"/>
  <c r="K106" i="6"/>
  <c r="K88" i="6"/>
  <c r="K98" i="6"/>
  <c r="K118" i="6"/>
  <c r="K4" i="4" l="1"/>
  <c r="I4" i="4"/>
  <c r="AR4" i="4"/>
  <c r="F4" i="4"/>
  <c r="AU16" i="4"/>
  <c r="AS16" i="4"/>
  <c r="K16" i="4"/>
  <c r="I16" i="4"/>
  <c r="AP16" i="4"/>
  <c r="F16" i="4"/>
  <c r="AU13" i="4"/>
  <c r="AS13" i="4"/>
  <c r="AP13" i="4"/>
  <c r="F125" i="5"/>
  <c r="F127" i="5" s="1"/>
  <c r="F124" i="5"/>
  <c r="F126" i="5" s="1"/>
  <c r="F128" i="5" s="1"/>
  <c r="J102" i="5"/>
  <c r="J104" i="5" s="1"/>
  <c r="J106" i="5" s="1"/>
  <c r="J108" i="5" s="1"/>
  <c r="J110" i="5" s="1"/>
  <c r="J112" i="5" s="1"/>
  <c r="J114" i="5" s="1"/>
  <c r="J116" i="5" s="1"/>
  <c r="J118" i="5" s="1"/>
  <c r="J120" i="5" s="1"/>
  <c r="J122" i="5" s="1"/>
  <c r="J124" i="5" s="1"/>
  <c r="J126" i="5" s="1"/>
  <c r="J128" i="5" s="1"/>
  <c r="J130" i="5" s="1"/>
  <c r="J132" i="5" s="1"/>
  <c r="J134" i="5" s="1"/>
  <c r="J136" i="5" s="1"/>
  <c r="J138" i="5" s="1"/>
  <c r="J140" i="5" s="1"/>
  <c r="J142" i="5" s="1"/>
  <c r="J144" i="5" s="1"/>
  <c r="J146" i="5" s="1"/>
  <c r="J101" i="5"/>
  <c r="J103" i="5" s="1"/>
  <c r="J105" i="5" s="1"/>
  <c r="J107" i="5" s="1"/>
  <c r="J109" i="5" s="1"/>
  <c r="J111" i="5" s="1"/>
  <c r="J113" i="5" s="1"/>
  <c r="J115" i="5" s="1"/>
  <c r="J117" i="5" s="1"/>
  <c r="J119" i="5" s="1"/>
  <c r="J121" i="5" s="1"/>
  <c r="J123" i="5" s="1"/>
  <c r="J125" i="5" s="1"/>
  <c r="J127" i="5" s="1"/>
  <c r="J129" i="5" s="1"/>
  <c r="J131" i="5" s="1"/>
  <c r="J133" i="5" s="1"/>
  <c r="J135" i="5" s="1"/>
  <c r="J137" i="5" s="1"/>
  <c r="J139" i="5" s="1"/>
  <c r="J141" i="5" s="1"/>
  <c r="J143" i="5" s="1"/>
  <c r="J145" i="5" s="1"/>
  <c r="F101" i="5"/>
  <c r="F100" i="5"/>
  <c r="F77" i="5"/>
  <c r="F76" i="5"/>
  <c r="F78" i="5" s="1"/>
  <c r="J54" i="5"/>
  <c r="J56" i="5" s="1"/>
  <c r="J58" i="5" s="1"/>
  <c r="J60" i="5" s="1"/>
  <c r="J62" i="5" s="1"/>
  <c r="J64" i="5" s="1"/>
  <c r="J66" i="5" s="1"/>
  <c r="J68" i="5" s="1"/>
  <c r="J70" i="5" s="1"/>
  <c r="J72" i="5" s="1"/>
  <c r="J74" i="5" s="1"/>
  <c r="J76" i="5" s="1"/>
  <c r="J78" i="5" s="1"/>
  <c r="J80" i="5" s="1"/>
  <c r="J82" i="5" s="1"/>
  <c r="J84" i="5" s="1"/>
  <c r="J86" i="5" s="1"/>
  <c r="J88" i="5" s="1"/>
  <c r="J90" i="5" s="1"/>
  <c r="J92" i="5" s="1"/>
  <c r="J94" i="5" s="1"/>
  <c r="J96" i="5" s="1"/>
  <c r="J98" i="5" s="1"/>
  <c r="J53" i="5"/>
  <c r="J55" i="5" s="1"/>
  <c r="J57" i="5" s="1"/>
  <c r="J59" i="5" s="1"/>
  <c r="J61" i="5" s="1"/>
  <c r="J63" i="5" s="1"/>
  <c r="J65" i="5" s="1"/>
  <c r="J67" i="5" s="1"/>
  <c r="J69" i="5" s="1"/>
  <c r="J71" i="5" s="1"/>
  <c r="J73" i="5" s="1"/>
  <c r="J75" i="5" s="1"/>
  <c r="J77" i="5" s="1"/>
  <c r="J79" i="5" s="1"/>
  <c r="J81" i="5" s="1"/>
  <c r="J83" i="5" s="1"/>
  <c r="J85" i="5" s="1"/>
  <c r="J87" i="5" s="1"/>
  <c r="J89" i="5" s="1"/>
  <c r="J91" i="5" s="1"/>
  <c r="J93" i="5" s="1"/>
  <c r="J95" i="5" s="1"/>
  <c r="J97" i="5" s="1"/>
  <c r="F53" i="5"/>
  <c r="F55" i="5" s="1"/>
  <c r="F57" i="5" s="1"/>
  <c r="F59" i="5" s="1"/>
  <c r="F61" i="5" s="1"/>
  <c r="F63" i="5" s="1"/>
  <c r="F52" i="5"/>
  <c r="F54" i="5" s="1"/>
  <c r="F56" i="5" s="1"/>
  <c r="F58" i="5" s="1"/>
  <c r="F60" i="5" s="1"/>
  <c r="F62" i="5" s="1"/>
  <c r="F64" i="5" s="1"/>
  <c r="F29" i="5"/>
  <c r="F31" i="5" s="1"/>
  <c r="F33" i="5" s="1"/>
  <c r="F35" i="5" s="1"/>
  <c r="F37" i="5" s="1"/>
  <c r="F39" i="5" s="1"/>
  <c r="F41" i="5" s="1"/>
  <c r="F43" i="5" s="1"/>
  <c r="F45" i="5" s="1"/>
  <c r="F47" i="5" s="1"/>
  <c r="F49" i="5" s="1"/>
  <c r="F28" i="5"/>
  <c r="F30" i="5" s="1"/>
  <c r="F32" i="5" s="1"/>
  <c r="F34" i="5" s="1"/>
  <c r="F36" i="5" s="1"/>
  <c r="F38" i="5" s="1"/>
  <c r="F40" i="5" s="1"/>
  <c r="F42" i="5" s="1"/>
  <c r="F44" i="5" s="1"/>
  <c r="F46" i="5" s="1"/>
  <c r="F48" i="5" s="1"/>
  <c r="F50" i="5" s="1"/>
  <c r="J6" i="5"/>
  <c r="J8" i="5" s="1"/>
  <c r="J10" i="5" s="1"/>
  <c r="J12" i="5" s="1"/>
  <c r="J14" i="5" s="1"/>
  <c r="J16" i="5" s="1"/>
  <c r="J18" i="5" s="1"/>
  <c r="J20" i="5" s="1"/>
  <c r="J22" i="5" s="1"/>
  <c r="J24" i="5" s="1"/>
  <c r="J26" i="5" s="1"/>
  <c r="J28" i="5" s="1"/>
  <c r="J30" i="5" s="1"/>
  <c r="J32" i="5" s="1"/>
  <c r="J34" i="5" s="1"/>
  <c r="J36" i="5" s="1"/>
  <c r="J38" i="5" s="1"/>
  <c r="J40" i="5" s="1"/>
  <c r="J42" i="5" s="1"/>
  <c r="J44" i="5" s="1"/>
  <c r="J46" i="5" s="1"/>
  <c r="J48" i="5" s="1"/>
  <c r="J50" i="5" s="1"/>
  <c r="J5" i="5"/>
  <c r="J7" i="5" s="1"/>
  <c r="J9" i="5" s="1"/>
  <c r="J11" i="5" s="1"/>
  <c r="J13" i="5" s="1"/>
  <c r="J15" i="5" s="1"/>
  <c r="J17" i="5" s="1"/>
  <c r="J19" i="5" s="1"/>
  <c r="J21" i="5" s="1"/>
  <c r="J23" i="5" s="1"/>
  <c r="J25" i="5" s="1"/>
  <c r="J27" i="5" s="1"/>
  <c r="J29" i="5" s="1"/>
  <c r="J31" i="5" s="1"/>
  <c r="J33" i="5" s="1"/>
  <c r="J35" i="5" s="1"/>
  <c r="J37" i="5" s="1"/>
  <c r="J39" i="5" s="1"/>
  <c r="J41" i="5" s="1"/>
  <c r="J43" i="5" s="1"/>
  <c r="J45" i="5" s="1"/>
  <c r="J47" i="5" s="1"/>
  <c r="J49" i="5" s="1"/>
  <c r="F5" i="5"/>
  <c r="F7" i="5" s="1"/>
  <c r="F4" i="5"/>
  <c r="F6" i="5" s="1"/>
  <c r="K101" i="5"/>
  <c r="K122" i="5"/>
  <c r="K105" i="5"/>
  <c r="C3" i="4"/>
  <c r="K107" i="5"/>
  <c r="K111" i="5"/>
  <c r="K100" i="5"/>
  <c r="B3" i="4"/>
  <c r="K116" i="5"/>
  <c r="K110" i="5"/>
  <c r="K118" i="5"/>
  <c r="K115" i="5"/>
  <c r="K109" i="5"/>
  <c r="K119" i="5"/>
  <c r="K121" i="5"/>
  <c r="K106" i="5"/>
  <c r="K102" i="5"/>
  <c r="K75" i="5"/>
  <c r="K112" i="5"/>
  <c r="K76" i="5"/>
  <c r="K103" i="5"/>
  <c r="K113" i="5"/>
  <c r="K104" i="5"/>
  <c r="K117" i="5"/>
  <c r="K120" i="5"/>
  <c r="B15" i="4"/>
  <c r="K78" i="5"/>
  <c r="K108" i="5"/>
  <c r="K103" i="6"/>
  <c r="K114" i="5"/>
  <c r="K79" i="6"/>
  <c r="L4" i="4" l="1"/>
  <c r="N4" i="4"/>
  <c r="AU4" i="4"/>
  <c r="AS4" i="4"/>
  <c r="N16" i="4"/>
  <c r="L16" i="4"/>
  <c r="AX16" i="4"/>
  <c r="AV16" i="4"/>
  <c r="AX13" i="4"/>
  <c r="AV13" i="4"/>
  <c r="F102" i="5"/>
  <c r="F103" i="5"/>
  <c r="F8" i="5"/>
  <c r="F9" i="5"/>
  <c r="F65" i="5"/>
  <c r="F66" i="5"/>
  <c r="F80" i="5"/>
  <c r="F130" i="5"/>
  <c r="F129" i="5"/>
  <c r="F79" i="5"/>
  <c r="K81" i="6"/>
  <c r="K105" i="6"/>
  <c r="K80" i="5"/>
  <c r="K77" i="5"/>
  <c r="C15" i="4"/>
  <c r="AX4" i="4" l="1"/>
  <c r="AV4" i="4"/>
  <c r="Q4" i="4"/>
  <c r="O4" i="4"/>
  <c r="BA16" i="4"/>
  <c r="AY16" i="4"/>
  <c r="O16" i="4"/>
  <c r="Q16" i="4"/>
  <c r="BA13" i="4"/>
  <c r="AY13" i="4"/>
  <c r="F104" i="5"/>
  <c r="F105" i="5"/>
  <c r="F132" i="5"/>
  <c r="F131" i="5"/>
  <c r="F82" i="5"/>
  <c r="F68" i="5"/>
  <c r="F67" i="5"/>
  <c r="F11" i="5"/>
  <c r="F13" i="5" s="1"/>
  <c r="F15" i="5" s="1"/>
  <c r="F17" i="5" s="1"/>
  <c r="F19" i="5" s="1"/>
  <c r="F21" i="5" s="1"/>
  <c r="F23" i="5" s="1"/>
  <c r="F25" i="5" s="1"/>
  <c r="F81" i="5"/>
  <c r="F10" i="5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98" i="3"/>
  <c r="K97" i="3"/>
  <c r="K96" i="3"/>
  <c r="K95" i="3"/>
  <c r="K72" i="3"/>
  <c r="K71" i="3"/>
  <c r="K68" i="3"/>
  <c r="K67" i="3"/>
  <c r="K86" i="3"/>
  <c r="K85" i="3"/>
  <c r="K84" i="3"/>
  <c r="K83" i="3"/>
  <c r="K82" i="3"/>
  <c r="K81" i="3"/>
  <c r="K80" i="3"/>
  <c r="K79" i="3"/>
  <c r="K78" i="3"/>
  <c r="K77" i="3"/>
  <c r="K76" i="3"/>
  <c r="K75" i="3"/>
  <c r="K66" i="3"/>
  <c r="K65" i="3"/>
  <c r="K64" i="3"/>
  <c r="K63" i="3"/>
  <c r="K10" i="3"/>
  <c r="K9" i="3"/>
  <c r="K8" i="3"/>
  <c r="K7" i="3"/>
  <c r="K6" i="3"/>
  <c r="K5" i="3"/>
  <c r="F125" i="3"/>
  <c r="F127" i="3" s="1"/>
  <c r="F129" i="3" s="1"/>
  <c r="F131" i="3" s="1"/>
  <c r="F133" i="3" s="1"/>
  <c r="F135" i="3" s="1"/>
  <c r="F137" i="3" s="1"/>
  <c r="F139" i="3" s="1"/>
  <c r="F141" i="3" s="1"/>
  <c r="F143" i="3" s="1"/>
  <c r="F145" i="3" s="1"/>
  <c r="F124" i="3"/>
  <c r="F126" i="3" s="1"/>
  <c r="F128" i="3" s="1"/>
  <c r="F130" i="3" s="1"/>
  <c r="F132" i="3" s="1"/>
  <c r="F134" i="3" s="1"/>
  <c r="F136" i="3" s="1"/>
  <c r="F138" i="3" s="1"/>
  <c r="F140" i="3" s="1"/>
  <c r="F142" i="3" s="1"/>
  <c r="F144" i="3" s="1"/>
  <c r="F146" i="3" s="1"/>
  <c r="J102" i="3"/>
  <c r="J104" i="3" s="1"/>
  <c r="J106" i="3" s="1"/>
  <c r="J108" i="3" s="1"/>
  <c r="J110" i="3" s="1"/>
  <c r="J112" i="3" s="1"/>
  <c r="J114" i="3" s="1"/>
  <c r="J116" i="3" s="1"/>
  <c r="J118" i="3" s="1"/>
  <c r="J120" i="3" s="1"/>
  <c r="J122" i="3" s="1"/>
  <c r="J124" i="3" s="1"/>
  <c r="J126" i="3" s="1"/>
  <c r="J128" i="3" s="1"/>
  <c r="J130" i="3" s="1"/>
  <c r="J132" i="3" s="1"/>
  <c r="J134" i="3" s="1"/>
  <c r="J136" i="3" s="1"/>
  <c r="J138" i="3" s="1"/>
  <c r="J140" i="3" s="1"/>
  <c r="J142" i="3" s="1"/>
  <c r="J144" i="3" s="1"/>
  <c r="J146" i="3" s="1"/>
  <c r="J101" i="3"/>
  <c r="J103" i="3" s="1"/>
  <c r="J105" i="3" s="1"/>
  <c r="J107" i="3" s="1"/>
  <c r="J109" i="3" s="1"/>
  <c r="J111" i="3" s="1"/>
  <c r="J113" i="3" s="1"/>
  <c r="J115" i="3" s="1"/>
  <c r="J117" i="3" s="1"/>
  <c r="J119" i="3" s="1"/>
  <c r="J121" i="3" s="1"/>
  <c r="J123" i="3" s="1"/>
  <c r="J125" i="3" s="1"/>
  <c r="J127" i="3" s="1"/>
  <c r="J129" i="3" s="1"/>
  <c r="J131" i="3" s="1"/>
  <c r="J133" i="3" s="1"/>
  <c r="J135" i="3" s="1"/>
  <c r="J137" i="3" s="1"/>
  <c r="J139" i="3" s="1"/>
  <c r="J141" i="3" s="1"/>
  <c r="J143" i="3" s="1"/>
  <c r="J145" i="3" s="1"/>
  <c r="F101" i="3"/>
  <c r="F103" i="3" s="1"/>
  <c r="F105" i="3" s="1"/>
  <c r="F107" i="3" s="1"/>
  <c r="F109" i="3" s="1"/>
  <c r="F111" i="3" s="1"/>
  <c r="F113" i="3" s="1"/>
  <c r="F115" i="3" s="1"/>
  <c r="F117" i="3" s="1"/>
  <c r="F119" i="3" s="1"/>
  <c r="F121" i="3" s="1"/>
  <c r="F100" i="3"/>
  <c r="F102" i="3" s="1"/>
  <c r="F104" i="3" s="1"/>
  <c r="F106" i="3" s="1"/>
  <c r="F108" i="3" s="1"/>
  <c r="F110" i="3" s="1"/>
  <c r="F112" i="3" s="1"/>
  <c r="F114" i="3" s="1"/>
  <c r="F116" i="3" s="1"/>
  <c r="F118" i="3" s="1"/>
  <c r="F120" i="3" s="1"/>
  <c r="F122" i="3" s="1"/>
  <c r="E2" i="4"/>
  <c r="F13" i="4"/>
  <c r="C13" i="4"/>
  <c r="E11" i="4"/>
  <c r="J6" i="3"/>
  <c r="J8" i="3" s="1"/>
  <c r="J10" i="3" s="1"/>
  <c r="J12" i="3" s="1"/>
  <c r="J14" i="3" s="1"/>
  <c r="J16" i="3" s="1"/>
  <c r="J18" i="3" s="1"/>
  <c r="J20" i="3" s="1"/>
  <c r="J22" i="3" s="1"/>
  <c r="J24" i="3" s="1"/>
  <c r="J26" i="3" s="1"/>
  <c r="J28" i="3" s="1"/>
  <c r="J30" i="3" s="1"/>
  <c r="J32" i="3" s="1"/>
  <c r="J34" i="3" s="1"/>
  <c r="J36" i="3" s="1"/>
  <c r="J38" i="3" s="1"/>
  <c r="J40" i="3" s="1"/>
  <c r="J42" i="3" s="1"/>
  <c r="J44" i="3" s="1"/>
  <c r="J46" i="3" s="1"/>
  <c r="J48" i="3" s="1"/>
  <c r="J50" i="3" s="1"/>
  <c r="J54" i="3" s="1"/>
  <c r="J56" i="3" s="1"/>
  <c r="J58" i="3" s="1"/>
  <c r="J60" i="3" s="1"/>
  <c r="J62" i="3" s="1"/>
  <c r="J64" i="3" s="1"/>
  <c r="J66" i="3" s="1"/>
  <c r="J68" i="3" s="1"/>
  <c r="J70" i="3" s="1"/>
  <c r="J72" i="3" s="1"/>
  <c r="J74" i="3" s="1"/>
  <c r="J76" i="3" s="1"/>
  <c r="J78" i="3" s="1"/>
  <c r="J80" i="3" s="1"/>
  <c r="J82" i="3" s="1"/>
  <c r="J84" i="3" s="1"/>
  <c r="J86" i="3" s="1"/>
  <c r="J88" i="3" s="1"/>
  <c r="J90" i="3" s="1"/>
  <c r="J92" i="3" s="1"/>
  <c r="J94" i="3" s="1"/>
  <c r="J96" i="3" s="1"/>
  <c r="J98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J27" i="3" s="1"/>
  <c r="J29" i="3" s="1"/>
  <c r="J31" i="3" s="1"/>
  <c r="J33" i="3" s="1"/>
  <c r="J35" i="3" s="1"/>
  <c r="J37" i="3" s="1"/>
  <c r="J39" i="3" s="1"/>
  <c r="J41" i="3" s="1"/>
  <c r="J43" i="3" s="1"/>
  <c r="J45" i="3" s="1"/>
  <c r="J47" i="3" s="1"/>
  <c r="J49" i="3" s="1"/>
  <c r="J53" i="3" s="1"/>
  <c r="J55" i="3" s="1"/>
  <c r="J57" i="3" s="1"/>
  <c r="J59" i="3" s="1"/>
  <c r="J61" i="3" s="1"/>
  <c r="J63" i="3" s="1"/>
  <c r="J65" i="3" s="1"/>
  <c r="J67" i="3" s="1"/>
  <c r="J69" i="3" s="1"/>
  <c r="J71" i="3" s="1"/>
  <c r="J73" i="3" s="1"/>
  <c r="J75" i="3" s="1"/>
  <c r="J77" i="3" s="1"/>
  <c r="J79" i="3" s="1"/>
  <c r="J81" i="3" s="1"/>
  <c r="J83" i="3" s="1"/>
  <c r="J85" i="3" s="1"/>
  <c r="J87" i="3" s="1"/>
  <c r="J89" i="3" s="1"/>
  <c r="J91" i="3" s="1"/>
  <c r="J93" i="3" s="1"/>
  <c r="J95" i="3" s="1"/>
  <c r="J97" i="3" s="1"/>
  <c r="F77" i="3"/>
  <c r="F79" i="3" s="1"/>
  <c r="F81" i="3" s="1"/>
  <c r="F83" i="3" s="1"/>
  <c r="F85" i="3" s="1"/>
  <c r="F87" i="3" s="1"/>
  <c r="F89" i="3" s="1"/>
  <c r="F91" i="3" s="1"/>
  <c r="F93" i="3" s="1"/>
  <c r="F95" i="3" s="1"/>
  <c r="F97" i="3" s="1"/>
  <c r="F76" i="3"/>
  <c r="F78" i="3" s="1"/>
  <c r="F80" i="3" s="1"/>
  <c r="F82" i="3" s="1"/>
  <c r="F84" i="3" s="1"/>
  <c r="F86" i="3" s="1"/>
  <c r="F88" i="3" s="1"/>
  <c r="F90" i="3" s="1"/>
  <c r="F92" i="3" s="1"/>
  <c r="F94" i="3" s="1"/>
  <c r="F96" i="3" s="1"/>
  <c r="F98" i="3" s="1"/>
  <c r="F53" i="3"/>
  <c r="F55" i="3" s="1"/>
  <c r="F57" i="3" s="1"/>
  <c r="F59" i="3" s="1"/>
  <c r="F61" i="3" s="1"/>
  <c r="F63" i="3" s="1"/>
  <c r="F65" i="3" s="1"/>
  <c r="F67" i="3" s="1"/>
  <c r="F69" i="3" s="1"/>
  <c r="F71" i="3" s="1"/>
  <c r="F73" i="3" s="1"/>
  <c r="F52" i="3"/>
  <c r="F54" i="3" s="1"/>
  <c r="F56" i="3" s="1"/>
  <c r="F58" i="3" s="1"/>
  <c r="F60" i="3" s="1"/>
  <c r="F62" i="3" s="1"/>
  <c r="F64" i="3" s="1"/>
  <c r="F66" i="3" s="1"/>
  <c r="F68" i="3" s="1"/>
  <c r="F70" i="3" s="1"/>
  <c r="F72" i="3" s="1"/>
  <c r="F74" i="3" s="1"/>
  <c r="F29" i="3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28" i="3"/>
  <c r="F30" i="3" s="1"/>
  <c r="F32" i="3" s="1"/>
  <c r="F34" i="3" s="1"/>
  <c r="F36" i="3" s="1"/>
  <c r="F38" i="3" s="1"/>
  <c r="F40" i="3" s="1"/>
  <c r="F42" i="3" s="1"/>
  <c r="F44" i="3" s="1"/>
  <c r="F46" i="3" s="1"/>
  <c r="F48" i="3" s="1"/>
  <c r="F50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15" i="4"/>
  <c r="E12" i="4"/>
  <c r="F12" i="4"/>
  <c r="K79" i="5"/>
  <c r="K83" i="6"/>
  <c r="K107" i="6"/>
  <c r="K82" i="5"/>
  <c r="E15" i="4"/>
  <c r="E3" i="4"/>
  <c r="F3" i="4"/>
  <c r="H11" i="4" l="1"/>
  <c r="H2" i="4"/>
  <c r="BA4" i="4"/>
  <c r="AY4" i="4"/>
  <c r="T4" i="4"/>
  <c r="R4" i="4"/>
  <c r="T16" i="4"/>
  <c r="R16" i="4"/>
  <c r="BD16" i="4"/>
  <c r="BB16" i="4"/>
  <c r="BD13" i="4"/>
  <c r="BB13" i="4"/>
  <c r="F106" i="5"/>
  <c r="F107" i="5"/>
  <c r="F12" i="5"/>
  <c r="F14" i="5" s="1"/>
  <c r="F16" i="5" s="1"/>
  <c r="F18" i="5" s="1"/>
  <c r="F20" i="5" s="1"/>
  <c r="F22" i="5" s="1"/>
  <c r="F24" i="5" s="1"/>
  <c r="F26" i="5" s="1"/>
  <c r="F83" i="5"/>
  <c r="F134" i="5"/>
  <c r="F69" i="5"/>
  <c r="F71" i="5" s="1"/>
  <c r="F70" i="5"/>
  <c r="F72" i="5" s="1"/>
  <c r="F84" i="5"/>
  <c r="F133" i="5"/>
  <c r="F4" i="3"/>
  <c r="F6" i="3" s="1"/>
  <c r="F8" i="3" s="1"/>
  <c r="F10" i="3" s="1"/>
  <c r="F12" i="3" s="1"/>
  <c r="F14" i="3" s="1"/>
  <c r="F16" i="3" s="1"/>
  <c r="F18" i="3" s="1"/>
  <c r="F20" i="3" s="1"/>
  <c r="F22" i="3" s="1"/>
  <c r="F24" i="3" s="1"/>
  <c r="F26" i="3" s="1"/>
  <c r="I15" i="4"/>
  <c r="K85" i="6"/>
  <c r="H12" i="4"/>
  <c r="K84" i="5"/>
  <c r="I12" i="4"/>
  <c r="K109" i="6"/>
  <c r="H3" i="4"/>
  <c r="I3" i="4"/>
  <c r="K81" i="5"/>
  <c r="H15" i="4"/>
  <c r="K2" i="4" l="1"/>
  <c r="K11" i="4"/>
  <c r="W4" i="4"/>
  <c r="U4" i="4"/>
  <c r="BD4" i="4"/>
  <c r="BB4" i="4"/>
  <c r="BG16" i="4"/>
  <c r="BE16" i="4"/>
  <c r="W16" i="4"/>
  <c r="U16" i="4"/>
  <c r="BG13" i="4"/>
  <c r="BE13" i="4"/>
  <c r="F108" i="5"/>
  <c r="F109" i="5"/>
  <c r="F135" i="5"/>
  <c r="F136" i="5"/>
  <c r="F85" i="5"/>
  <c r="F86" i="5"/>
  <c r="F74" i="5"/>
  <c r="F73" i="5"/>
  <c r="I13" i="4"/>
  <c r="K15" i="4"/>
  <c r="L15" i="4"/>
  <c r="K111" i="6"/>
  <c r="L12" i="4"/>
  <c r="K12" i="4"/>
  <c r="K83" i="5"/>
  <c r="K86" i="5"/>
  <c r="L3" i="4"/>
  <c r="K87" i="6"/>
  <c r="K3" i="4"/>
  <c r="N11" i="4" l="1"/>
  <c r="N2" i="4"/>
  <c r="BG4" i="4"/>
  <c r="BE4" i="4"/>
  <c r="Z4" i="4"/>
  <c r="X4" i="4"/>
  <c r="Z16" i="4"/>
  <c r="X16" i="4"/>
  <c r="BH16" i="4"/>
  <c r="BJ16" i="4"/>
  <c r="BJ13" i="4"/>
  <c r="BH13" i="4"/>
  <c r="F110" i="5"/>
  <c r="F111" i="5"/>
  <c r="F113" i="5" s="1"/>
  <c r="F138" i="5"/>
  <c r="F137" i="5"/>
  <c r="F87" i="5"/>
  <c r="F89" i="5" s="1"/>
  <c r="F91" i="5" s="1"/>
  <c r="F93" i="5" s="1"/>
  <c r="F95" i="5" s="1"/>
  <c r="F88" i="5"/>
  <c r="F90" i="5" s="1"/>
  <c r="F92" i="5" s="1"/>
  <c r="F94" i="5" s="1"/>
  <c r="F96" i="5" s="1"/>
  <c r="L13" i="4"/>
  <c r="K85" i="5"/>
  <c r="N3" i="4"/>
  <c r="K88" i="5"/>
  <c r="K90" i="5"/>
  <c r="K89" i="6"/>
  <c r="K113" i="6"/>
  <c r="O3" i="4"/>
  <c r="O15" i="4"/>
  <c r="N12" i="4"/>
  <c r="O12" i="4"/>
  <c r="N15" i="4"/>
  <c r="Q2" i="4" l="1"/>
  <c r="Q11" i="4"/>
  <c r="AA4" i="4"/>
  <c r="AC4" i="4"/>
  <c r="BJ4" i="4"/>
  <c r="BH4" i="4"/>
  <c r="BK16" i="4"/>
  <c r="BM16" i="4"/>
  <c r="AC16" i="4"/>
  <c r="AA16" i="4"/>
  <c r="BM13" i="4"/>
  <c r="BK13" i="4"/>
  <c r="F112" i="5"/>
  <c r="F139" i="5"/>
  <c r="F140" i="5"/>
  <c r="F115" i="5"/>
  <c r="F98" i="5"/>
  <c r="F97" i="5"/>
  <c r="O13" i="4"/>
  <c r="K91" i="6"/>
  <c r="R12" i="4"/>
  <c r="K115" i="6"/>
  <c r="R15" i="4"/>
  <c r="Q15" i="4"/>
  <c r="R3" i="4"/>
  <c r="Q12" i="4"/>
  <c r="K87" i="5"/>
  <c r="Q3" i="4"/>
  <c r="K92" i="5"/>
  <c r="T11" i="4" l="1"/>
  <c r="T2" i="4"/>
  <c r="BK4" i="4"/>
  <c r="BM4" i="4"/>
  <c r="AF4" i="4"/>
  <c r="AD4" i="4"/>
  <c r="AF16" i="4"/>
  <c r="AD16" i="4"/>
  <c r="BN16" i="4"/>
  <c r="BP16" i="4"/>
  <c r="BP13" i="4"/>
  <c r="BN13" i="4"/>
  <c r="F114" i="5"/>
  <c r="F117" i="5"/>
  <c r="F141" i="5"/>
  <c r="F142" i="5"/>
  <c r="R13" i="4"/>
  <c r="T15" i="4"/>
  <c r="K94" i="5"/>
  <c r="U12" i="4"/>
  <c r="K117" i="6"/>
  <c r="T12" i="4"/>
  <c r="U15" i="4"/>
  <c r="U3" i="4"/>
  <c r="K89" i="5"/>
  <c r="T3" i="4"/>
  <c r="K93" i="6"/>
  <c r="W2" i="4" l="1"/>
  <c r="W11" i="4"/>
  <c r="AI4" i="4"/>
  <c r="AJ4" i="4" s="1"/>
  <c r="AG4" i="4"/>
  <c r="BN4" i="4"/>
  <c r="BP4" i="4"/>
  <c r="BS16" i="4"/>
  <c r="BT16" i="4" s="1"/>
  <c r="BQ16" i="4"/>
  <c r="AI16" i="4"/>
  <c r="AJ16" i="4" s="1"/>
  <c r="AG16" i="4"/>
  <c r="BQ13" i="4"/>
  <c r="BS13" i="4"/>
  <c r="BT13" i="4" s="1"/>
  <c r="F116" i="5"/>
  <c r="F144" i="5"/>
  <c r="F146" i="5" s="1"/>
  <c r="F143" i="5"/>
  <c r="F145" i="5" s="1"/>
  <c r="F119" i="5"/>
  <c r="U13" i="4"/>
  <c r="X3" i="4"/>
  <c r="X15" i="4"/>
  <c r="K119" i="6"/>
  <c r="W15" i="4"/>
  <c r="W3" i="4"/>
  <c r="K95" i="6"/>
  <c r="W12" i="4"/>
  <c r="X12" i="4"/>
  <c r="K96" i="5"/>
  <c r="K91" i="5"/>
  <c r="Z11" i="4" l="1"/>
  <c r="Z2" i="4"/>
  <c r="BQ4" i="4"/>
  <c r="BS4" i="4"/>
  <c r="BT4" i="4" s="1"/>
  <c r="F121" i="5"/>
  <c r="F118" i="5"/>
  <c r="X13" i="4"/>
  <c r="Z15" i="4"/>
  <c r="Z3" i="4"/>
  <c r="K121" i="6"/>
  <c r="AA12" i="4"/>
  <c r="K93" i="5"/>
  <c r="K98" i="5"/>
  <c r="K97" i="6"/>
  <c r="AA15" i="4"/>
  <c r="Z12" i="4"/>
  <c r="AA3" i="4"/>
  <c r="AC2" i="4" l="1"/>
  <c r="AC11" i="4"/>
  <c r="F120" i="5"/>
  <c r="AA13" i="4"/>
  <c r="AC3" i="4"/>
  <c r="AD12" i="4"/>
  <c r="AD3" i="4"/>
  <c r="AC15" i="4"/>
  <c r="AD15" i="4"/>
  <c r="AC12" i="4"/>
  <c r="K95" i="5"/>
  <c r="AF11" i="4" l="1"/>
  <c r="AF2" i="4"/>
  <c r="F122" i="5"/>
  <c r="AD13" i="4"/>
  <c r="AF15" i="4"/>
  <c r="AG3" i="4"/>
  <c r="AG15" i="4"/>
  <c r="AG12" i="4"/>
  <c r="AF3" i="4"/>
  <c r="AF12" i="4"/>
  <c r="K97" i="5"/>
  <c r="AI2" i="4" l="1"/>
  <c r="AL2" i="4" s="1"/>
  <c r="AO2" i="4" s="1"/>
  <c r="AI11" i="4"/>
  <c r="AG13" i="4"/>
  <c r="AO3" i="4"/>
  <c r="AI12" i="4"/>
  <c r="AP3" i="4"/>
  <c r="AI15" i="4"/>
  <c r="AJ12" i="4"/>
  <c r="AJ15" i="4"/>
  <c r="AL11" i="4" l="1"/>
  <c r="AR2" i="4"/>
  <c r="AJ13" i="4"/>
  <c r="AL12" i="4"/>
  <c r="AL15" i="4"/>
  <c r="AM12" i="4"/>
  <c r="AS3" i="4"/>
  <c r="AM15" i="4"/>
  <c r="AR3" i="4"/>
  <c r="AU2" i="4" l="1"/>
  <c r="AO11" i="4"/>
  <c r="AV3" i="4"/>
  <c r="AO15" i="4"/>
  <c r="AO12" i="4"/>
  <c r="AU3" i="4"/>
  <c r="AP15" i="4"/>
  <c r="AP12" i="4"/>
  <c r="AR11" i="4" l="1"/>
  <c r="AX2" i="4"/>
  <c r="AR12" i="4"/>
  <c r="AS12" i="4"/>
  <c r="AR15" i="4"/>
  <c r="AX3" i="4"/>
  <c r="AS15" i="4"/>
  <c r="AY3" i="4"/>
  <c r="BA2" i="4" l="1"/>
  <c r="AU11" i="4"/>
  <c r="BB3" i="4"/>
  <c r="AU15" i="4"/>
  <c r="BA3" i="4"/>
  <c r="AU12" i="4"/>
  <c r="AV12" i="4"/>
  <c r="AV15" i="4"/>
  <c r="AX11" i="4" l="1"/>
  <c r="BD2" i="4"/>
  <c r="AX12" i="4"/>
  <c r="BE3" i="4"/>
  <c r="AY12" i="4"/>
  <c r="AX15" i="4"/>
  <c r="AY15" i="4"/>
  <c r="BD3" i="4"/>
  <c r="BG2" i="4" l="1"/>
  <c r="BA11" i="4"/>
  <c r="BH3" i="4"/>
  <c r="BG3" i="4"/>
  <c r="BB12" i="4"/>
  <c r="BB15" i="4"/>
  <c r="BA12" i="4"/>
  <c r="BA15" i="4"/>
  <c r="BD11" i="4" l="1"/>
  <c r="BJ2" i="4"/>
  <c r="BD12" i="4"/>
  <c r="BJ3" i="4"/>
  <c r="BE12" i="4"/>
  <c r="BK3" i="4"/>
  <c r="BE15" i="4"/>
  <c r="BD15" i="4"/>
  <c r="BM2" i="4" l="1"/>
  <c r="BG11" i="4"/>
  <c r="BM3" i="4"/>
  <c r="BG12" i="4"/>
  <c r="BN3" i="4"/>
  <c r="BH12" i="4"/>
  <c r="BH15" i="4"/>
  <c r="BG15" i="4"/>
  <c r="BJ11" i="4" l="1"/>
  <c r="BP2" i="4"/>
  <c r="BJ12" i="4"/>
  <c r="BK15" i="4"/>
  <c r="BJ15" i="4"/>
  <c r="BK12" i="4"/>
  <c r="BP3" i="4"/>
  <c r="BQ3" i="4"/>
  <c r="BS2" i="4" l="1"/>
  <c r="BM11" i="4"/>
  <c r="BS3" i="4"/>
  <c r="BM15" i="4"/>
  <c r="BT3" i="4"/>
  <c r="BM12" i="4"/>
  <c r="BN15" i="4"/>
  <c r="BP11" i="4" l="1"/>
  <c r="BP12" i="4"/>
  <c r="BQ12" i="4"/>
  <c r="BP15" i="4"/>
  <c r="BQ15" i="4"/>
  <c r="BS11" i="4" l="1"/>
  <c r="BT12" i="4"/>
  <c r="BS12" i="4"/>
  <c r="BS15" i="4"/>
  <c r="BT15" i="4"/>
</calcChain>
</file>

<file path=xl/sharedStrings.xml><?xml version="1.0" encoding="utf-8"?>
<sst xmlns="http://schemas.openxmlformats.org/spreadsheetml/2006/main" count="3248" uniqueCount="70">
  <si>
    <t>A</t>
  </si>
  <si>
    <t>B</t>
  </si>
  <si>
    <t>FLX-Line</t>
  </si>
  <si>
    <t>RXA01</t>
  </si>
  <si>
    <t>PP Unit</t>
  </si>
  <si>
    <t>RXB01</t>
  </si>
  <si>
    <t>RXC01</t>
  </si>
  <si>
    <t>RDC01</t>
  </si>
  <si>
    <t>FELIX Host</t>
  </si>
  <si>
    <t>PP MPO</t>
  </si>
  <si>
    <t>PP LC row</t>
  </si>
  <si>
    <t>PP LC col</t>
  </si>
  <si>
    <t>DUT</t>
  </si>
  <si>
    <t>seudre</t>
  </si>
  <si>
    <t>agogna</t>
  </si>
  <si>
    <t>Serial #</t>
  </si>
  <si>
    <t>PCIslot</t>
  </si>
  <si>
    <t>Type</t>
  </si>
  <si>
    <t>Prime712</t>
  </si>
  <si>
    <t>[MROD/09]:2B</t>
  </si>
  <si>
    <t>[MROD/09]:2A</t>
  </si>
  <si>
    <t>[MROD/09]:1B</t>
  </si>
  <si>
    <t>[MROD/09]:1A</t>
  </si>
  <si>
    <t>[MROD/09]:3B</t>
  </si>
  <si>
    <t>[MROD/09]:3A</t>
  </si>
  <si>
    <t>[VLDB+]:TX</t>
  </si>
  <si>
    <t>[VLDB+]:RX</t>
  </si>
  <si>
    <t>BNL712</t>
  </si>
  <si>
    <t>[brembo/eth/3]</t>
  </si>
  <si>
    <t>[brembo/eth/2]</t>
  </si>
  <si>
    <t>[VLDB]:TX</t>
  </si>
  <si>
    <t>[VLDB]:RX</t>
  </si>
  <si>
    <t>Henk</t>
  </si>
  <si>
    <t>?</t>
  </si>
  <si>
    <t>Frans</t>
  </si>
  <si>
    <t>Rene</t>
  </si>
  <si>
    <t>JJ</t>
  </si>
  <si>
    <t>Bad</t>
  </si>
  <si>
    <t>canche</t>
  </si>
  <si>
    <t>Mengqing FELIG</t>
  </si>
  <si>
    <t>Mengqing FELIX</t>
  </si>
  <si>
    <t>RXA12</t>
  </si>
  <si>
    <t>RXD12</t>
  </si>
  <si>
    <t>A: SEUDRE A,D</t>
  </si>
  <si>
    <t>A: AGOGNA A,D</t>
  </si>
  <si>
    <t>B: CANCHE A,D</t>
  </si>
  <si>
    <t>turano</t>
  </si>
  <si>
    <t>Top</t>
  </si>
  <si>
    <t>C5-MPO1</t>
  </si>
  <si>
    <t>C5-MPO2</t>
  </si>
  <si>
    <t>Bottom</t>
  </si>
  <si>
    <t>RXB12</t>
  </si>
  <si>
    <t>C4-MPO1</t>
  </si>
  <si>
    <t>C4-MPO2</t>
  </si>
  <si>
    <t>C2-MPO1</t>
  </si>
  <si>
    <t>C2-MPO2</t>
  </si>
  <si>
    <t>C1-MPO1</t>
  </si>
  <si>
    <t>C1-MPO2</t>
  </si>
  <si>
    <t>TXA12</t>
  </si>
  <si>
    <t>TXB12</t>
  </si>
  <si>
    <t>User</t>
  </si>
  <si>
    <t>Mengqing</t>
  </si>
  <si>
    <t>C1-LC01</t>
  </si>
  <si>
    <t>C2-LC01</t>
  </si>
  <si>
    <t>C5-LC01</t>
  </si>
  <si>
    <t>C4-LC01</t>
  </si>
  <si>
    <t>Top-Row | MTP at PP back</t>
  </si>
  <si>
    <t>Top-Row | LC's at PP front</t>
  </si>
  <si>
    <t>Bottom-Row | LC's at PP front</t>
  </si>
  <si>
    <t>Bottom-Row | MTP at PP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</si>
</sst>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5E009"/>
        <bgColor indexed="64"/>
      </patternFill>
    </fill>
    <fill>
      <patternFill patternType="solid">
        <fgColor rgb="FFFBFEC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43E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0" xfId="0" applyFont="1" applyFill="1"/>
    <xf numFmtId="0" fontId="4" fillId="3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3" fillId="21" borderId="3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0" fillId="23" borderId="5" xfId="0" applyFill="1" applyBorder="1" applyAlignment="1">
      <alignment horizontal="center"/>
    </xf>
    <xf numFmtId="0" fontId="0" fillId="24" borderId="3" xfId="0" applyFill="1" applyBorder="1" applyAlignment="1">
      <alignment horizontal="center"/>
    </xf>
    <xf numFmtId="0" fontId="0" fillId="25" borderId="3" xfId="0" applyFill="1" applyBorder="1" applyAlignment="1">
      <alignment horizontal="center"/>
    </xf>
    <xf numFmtId="0" fontId="0" fillId="26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19" borderId="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9" borderId="2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E5E009"/>
      <color rgb="FFFBFEC6"/>
      <color rgb="FFF8F43E"/>
      <color rgb="FFFFFFCC"/>
      <color rgb="FFFFFF66"/>
      <color rgb="FFFFFF00"/>
      <color rgb="FFCCFF66"/>
      <color rgb="FF66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833A-633A-4C61-83D7-C434DD7C79BB}">
  <sheetPr>
    <pageSetUpPr fitToPage="1"/>
  </sheetPr>
  <dimension ref="A2:BU44"/>
  <sheetViews>
    <sheetView tabSelected="1" workbookViewId="0">
      <selection activeCell="B24" sqref="B24:C25"/>
    </sheetView>
  </sheetViews>
  <sheetFormatPr defaultRowHeight="14.4" x14ac:dyDescent="0.55000000000000004"/>
  <cols>
    <col min="1" max="1" width="27.05078125" customWidth="1"/>
    <col min="2" max="3" width="23.62890625" bestFit="1" customWidth="1"/>
    <col min="4" max="4" width="2.1015625" customWidth="1"/>
    <col min="5" max="6" width="23.62890625" bestFit="1" customWidth="1"/>
    <col min="7" max="7" width="2.1015625" customWidth="1"/>
    <col min="8" max="9" width="23.62890625" bestFit="1" customWidth="1"/>
    <col min="10" max="10" width="2.1015625" customWidth="1"/>
    <col min="11" max="12" width="23.62890625" bestFit="1" customWidth="1"/>
    <col min="13" max="13" width="2.1015625" customWidth="1"/>
    <col min="14" max="15" width="23.62890625" bestFit="1" customWidth="1"/>
    <col min="16" max="16" width="2.1015625" customWidth="1"/>
    <col min="17" max="17" width="23.62890625" bestFit="1" customWidth="1"/>
    <col min="18" max="18" width="23.47265625" bestFit="1" customWidth="1"/>
    <col min="19" max="19" width="2.1015625" customWidth="1"/>
    <col min="20" max="21" width="23.62890625" bestFit="1" customWidth="1"/>
    <col min="22" max="22" width="2.1015625" customWidth="1"/>
    <col min="23" max="24" width="23.62890625" bestFit="1" customWidth="1"/>
    <col min="25" max="25" width="2.1015625" customWidth="1"/>
    <col min="26" max="27" width="23.62890625" bestFit="1" customWidth="1"/>
    <col min="28" max="28" width="2.1015625" customWidth="1"/>
    <col min="29" max="30" width="23.62890625" bestFit="1" customWidth="1"/>
    <col min="31" max="31" width="2.1015625" customWidth="1"/>
    <col min="32" max="33" width="23.62890625" bestFit="1" customWidth="1"/>
    <col min="34" max="34" width="2.1015625" customWidth="1"/>
    <col min="35" max="36" width="23.62890625" bestFit="1" customWidth="1"/>
    <col min="37" max="37" width="2.1015625" customWidth="1"/>
    <col min="38" max="39" width="23.62890625" bestFit="1" customWidth="1"/>
    <col min="40" max="40" width="2.1015625" customWidth="1"/>
    <col min="41" max="42" width="23.62890625" bestFit="1" customWidth="1"/>
    <col min="43" max="43" width="2.1015625" customWidth="1"/>
    <col min="44" max="45" width="23.62890625" bestFit="1" customWidth="1"/>
    <col min="46" max="46" width="2.1015625" customWidth="1"/>
    <col min="47" max="48" width="23.62890625" bestFit="1" customWidth="1"/>
    <col min="49" max="49" width="2.1015625" customWidth="1"/>
    <col min="50" max="51" width="23.62890625" bestFit="1" customWidth="1"/>
    <col min="52" max="52" width="2.1015625" customWidth="1"/>
    <col min="53" max="54" width="23.62890625" bestFit="1" customWidth="1"/>
    <col min="55" max="55" width="2.1015625" customWidth="1"/>
    <col min="56" max="57" width="23.62890625" bestFit="1" customWidth="1"/>
    <col min="58" max="58" width="2.1015625" customWidth="1"/>
    <col min="59" max="60" width="23.62890625" bestFit="1" customWidth="1"/>
    <col min="61" max="61" width="2.1015625" customWidth="1"/>
    <col min="62" max="63" width="23.62890625" bestFit="1" customWidth="1"/>
    <col min="64" max="64" width="2.1015625" customWidth="1"/>
    <col min="65" max="66" width="23.62890625" bestFit="1" customWidth="1"/>
    <col min="67" max="67" width="2.1015625" customWidth="1"/>
    <col min="68" max="69" width="23.62890625" bestFit="1" customWidth="1"/>
    <col min="70" max="70" width="2.1015625" customWidth="1"/>
    <col min="71" max="72" width="23.62890625" bestFit="1" customWidth="1"/>
    <col min="73" max="73" width="2.1015625" customWidth="1"/>
  </cols>
  <sheetData>
    <row r="2" spans="1:73" x14ac:dyDescent="0.55000000000000004">
      <c r="A2" s="3"/>
      <c r="B2" s="96">
        <v>1</v>
      </c>
      <c r="C2" s="97"/>
      <c r="D2" s="4"/>
      <c r="E2" s="96">
        <f>B2+1</f>
        <v>2</v>
      </c>
      <c r="F2" s="97"/>
      <c r="G2" s="4"/>
      <c r="H2" s="96">
        <f>E2+1</f>
        <v>3</v>
      </c>
      <c r="I2" s="97"/>
      <c r="J2" s="4"/>
      <c r="K2" s="96">
        <f>H2+1</f>
        <v>4</v>
      </c>
      <c r="L2" s="97"/>
      <c r="M2" s="4"/>
      <c r="N2" s="96">
        <f>K2+1</f>
        <v>5</v>
      </c>
      <c r="O2" s="97"/>
      <c r="P2" s="4"/>
      <c r="Q2" s="96">
        <f>N2+1</f>
        <v>6</v>
      </c>
      <c r="R2" s="97"/>
      <c r="S2" s="4"/>
      <c r="T2" s="96">
        <f>Q2+1</f>
        <v>7</v>
      </c>
      <c r="U2" s="97"/>
      <c r="V2" s="4"/>
      <c r="W2" s="96">
        <f>T2+1</f>
        <v>8</v>
      </c>
      <c r="X2" s="97"/>
      <c r="Y2" s="4"/>
      <c r="Z2" s="96">
        <f>W2+1</f>
        <v>9</v>
      </c>
      <c r="AA2" s="97"/>
      <c r="AB2" s="4"/>
      <c r="AC2" s="96">
        <f>Z2+1</f>
        <v>10</v>
      </c>
      <c r="AD2" s="97"/>
      <c r="AE2" s="4"/>
      <c r="AF2" s="96">
        <f>AC2+1</f>
        <v>11</v>
      </c>
      <c r="AG2" s="97"/>
      <c r="AH2" s="4"/>
      <c r="AI2" s="96">
        <f>AF2+1</f>
        <v>12</v>
      </c>
      <c r="AJ2" s="97"/>
      <c r="AK2" s="2"/>
      <c r="AL2" s="96">
        <f>AI2+1</f>
        <v>13</v>
      </c>
      <c r="AM2" s="97"/>
      <c r="AN2" s="4"/>
      <c r="AO2" s="96">
        <f>AL2+1</f>
        <v>14</v>
      </c>
      <c r="AP2" s="97"/>
      <c r="AQ2" s="4"/>
      <c r="AR2" s="96">
        <f>AO2+1</f>
        <v>15</v>
      </c>
      <c r="AS2" s="97"/>
      <c r="AT2" s="4"/>
      <c r="AU2" s="96">
        <f>AR2+1</f>
        <v>16</v>
      </c>
      <c r="AV2" s="97"/>
      <c r="AW2" s="4"/>
      <c r="AX2" s="96">
        <f>AU2+1</f>
        <v>17</v>
      </c>
      <c r="AY2" s="97"/>
      <c r="AZ2" s="4"/>
      <c r="BA2" s="96">
        <f>AX2+1</f>
        <v>18</v>
      </c>
      <c r="BB2" s="97"/>
      <c r="BC2" s="4"/>
      <c r="BD2" s="96">
        <f>BA2+1</f>
        <v>19</v>
      </c>
      <c r="BE2" s="97"/>
      <c r="BF2" s="4"/>
      <c r="BG2" s="96">
        <f>BD2+1</f>
        <v>20</v>
      </c>
      <c r="BH2" s="97"/>
      <c r="BI2" s="4"/>
      <c r="BJ2" s="96">
        <f>BG2+1</f>
        <v>21</v>
      </c>
      <c r="BK2" s="97"/>
      <c r="BL2" s="4"/>
      <c r="BM2" s="96">
        <f>BJ2+1</f>
        <v>22</v>
      </c>
      <c r="BN2" s="97"/>
      <c r="BO2" s="4"/>
      <c r="BP2" s="96">
        <f>BM2+1</f>
        <v>23</v>
      </c>
      <c r="BQ2" s="97"/>
      <c r="BR2" s="4"/>
      <c r="BS2" s="96">
        <f>BP2+1</f>
        <v>24</v>
      </c>
      <c r="BT2" s="97"/>
      <c r="BU2" s="2"/>
    </row>
    <row r="3" spans="1:73" x14ac:dyDescent="0.55000000000000004">
      <c r="A3" s="94" t="s">
        <v>43</v>
      </c>
      <c r="B3" s="67" t="str">
        <f ca="1">RIGHT(INDIRECT(ADDRESS(2*B2+1,11,,,PatchTable)),5)</f>
        <v/>
      </c>
      <c r="C3" s="67" t="str">
        <f ca="1">RIGHT(INDIRECT(ADDRESS(2*B2+2,11,,,PatchTable)),5)</f>
        <v/>
      </c>
      <c r="D3" s="66"/>
      <c r="E3" s="67" t="str">
        <f ca="1">RIGHT(INDIRECT(ADDRESS(2*E2+1,11,,,PatchTable)),5)</f>
        <v/>
      </c>
      <c r="F3" s="67" t="str">
        <f ca="1">RIGHT(INDIRECT(ADDRESS(2*E2+2,11,,,PatchTable)),5)</f>
        <v/>
      </c>
      <c r="G3" s="66"/>
      <c r="H3" s="67" t="str">
        <f ca="1">RIGHT(INDIRECT(ADDRESS(2*H2+1,11,,,PatchTable)),5)</f>
        <v/>
      </c>
      <c r="I3" s="67" t="str">
        <f ca="1">RIGHT(INDIRECT(ADDRESS(2*H2+2,11,,,PatchTable)),5)</f>
        <v/>
      </c>
      <c r="J3" s="66"/>
      <c r="K3" s="67" t="str">
        <f ca="1">RIGHT(INDIRECT(ADDRESS(2*K2+1,11,,,PatchTable)),5)</f>
        <v/>
      </c>
      <c r="L3" s="67" t="str">
        <f ca="1">RIGHT(INDIRECT(ADDRESS(2*K2+2,11,,,PatchTable)),5)</f>
        <v/>
      </c>
      <c r="M3" s="66"/>
      <c r="N3" s="67" t="str">
        <f ca="1">RIGHT(INDIRECT(ADDRESS(2*N2+1,11,,,PatchTable)),5)</f>
        <v/>
      </c>
      <c r="O3" s="67" t="str">
        <f ca="1">RIGHT(INDIRECT(ADDRESS(2*N2+2,11,,,PatchTable)),5)</f>
        <v/>
      </c>
      <c r="P3" s="66"/>
      <c r="Q3" s="67" t="str">
        <f ca="1">RIGHT(INDIRECT(ADDRESS(2*Q2+1,11,,,PatchTable)),5)</f>
        <v/>
      </c>
      <c r="R3" s="67" t="str">
        <f ca="1">RIGHT(INDIRECT(ADDRESS(2*Q2+2,11,,,PatchTable)),5)</f>
        <v/>
      </c>
      <c r="S3" s="66"/>
      <c r="T3" s="67" t="str">
        <f ca="1">RIGHT(INDIRECT(ADDRESS(2*T2+1,11,,,PatchTable)),5)</f>
        <v/>
      </c>
      <c r="U3" s="67" t="str">
        <f ca="1">RIGHT(INDIRECT(ADDRESS(2*T2+2,11,,,PatchTable)),5)</f>
        <v/>
      </c>
      <c r="V3" s="66"/>
      <c r="W3" s="67" t="str">
        <f ca="1">RIGHT(INDIRECT(ADDRESS(2*W2+1,11,,,PatchTable)),5)</f>
        <v/>
      </c>
      <c r="X3" s="67" t="str">
        <f ca="1">RIGHT(INDIRECT(ADDRESS(2*W2+2,11,,,PatchTable)),5)</f>
        <v/>
      </c>
      <c r="Y3" s="66"/>
      <c r="Z3" s="67" t="str">
        <f ca="1">RIGHT(INDIRECT(ADDRESS(2*Z2+1,11,,,PatchTable)),14)</f>
        <v/>
      </c>
      <c r="AA3" s="67" t="str">
        <f ca="1">RIGHT(INDIRECT(ADDRESS(2*Z2+2,11,,,PatchTable)),14)</f>
        <v/>
      </c>
      <c r="AB3" s="66"/>
      <c r="AC3" s="67" t="str">
        <f ca="1">RIGHT(INDIRECT(ADDRESS(2*AC2+1,11,,,PatchTable)),14)</f>
        <v/>
      </c>
      <c r="AD3" s="67" t="str">
        <f ca="1">RIGHT(INDIRECT(ADDRESS(2*AC2+2,11,,,PatchTable)),14)</f>
        <v/>
      </c>
      <c r="AE3" s="66"/>
      <c r="AF3" s="67" t="str">
        <f ca="1">RIGHT(INDIRECT(ADDRESS(2*AF2+1,11,,,PatchTable)),14)</f>
        <v/>
      </c>
      <c r="AG3" s="67" t="str">
        <f ca="1">RIGHT(INDIRECT(ADDRESS(2*AF2+2,11,,,PatchTable)),14)</f>
        <v/>
      </c>
      <c r="AH3" s="66"/>
      <c r="AI3" s="67"/>
      <c r="AJ3" s="67"/>
      <c r="AK3" s="66"/>
      <c r="AL3" s="67"/>
      <c r="AM3" s="67"/>
      <c r="AN3" s="66"/>
      <c r="AO3" s="67" t="str">
        <f ca="1">RIGHT(INDIRECT(ADDRESS(2*AO2+1,11,,,PatchTable)),14)</f>
        <v/>
      </c>
      <c r="AP3" s="67" t="str">
        <f ca="1">RIGHT(INDIRECT(ADDRESS(2*AO2+2,11,,,PatchTable)),14)</f>
        <v/>
      </c>
      <c r="AQ3" s="66"/>
      <c r="AR3" s="67" t="str">
        <f ca="1">RIGHT(INDIRECT(ADDRESS(2*AR2+1,11,,,PatchTable)),14)</f>
        <v/>
      </c>
      <c r="AS3" s="67" t="str">
        <f ca="1">RIGHT(INDIRECT(ADDRESS(2*AR2+2,11,,,PatchTable)),14)</f>
        <v/>
      </c>
      <c r="AT3" s="66"/>
      <c r="AU3" s="67" t="str">
        <f ca="1">RIGHT(INDIRECT(ADDRESS(2*AU2+1,11,,,PatchTable)),14)</f>
        <v/>
      </c>
      <c r="AV3" s="67" t="str">
        <f ca="1">RIGHT(INDIRECT(ADDRESS(2*AU2+2,11,,,PatchTable)),14)</f>
        <v/>
      </c>
      <c r="AW3" s="66"/>
      <c r="AX3" s="67" t="str">
        <f ca="1">RIGHT(INDIRECT(ADDRESS(2*AX2+1,11,,,PatchTable)),12)</f>
        <v/>
      </c>
      <c r="AY3" s="67" t="str">
        <f ca="1">RIGHT(INDIRECT(ADDRESS(2*AX2+2,11,,,PatchTable)),5)</f>
        <v/>
      </c>
      <c r="AZ3" s="66"/>
      <c r="BA3" s="67" t="str">
        <f ca="1">RIGHT(INDIRECT(ADDRESS(2*BA2+1,11,,,PatchTable)),12)</f>
        <v/>
      </c>
      <c r="BB3" s="67" t="str">
        <f ca="1">RIGHT(INDIRECT(ADDRESS(2*BA2+2,11,,,PatchTable)),5)</f>
        <v/>
      </c>
      <c r="BC3" s="66"/>
      <c r="BD3" s="67" t="str">
        <f ca="1">RIGHT(INDIRECT(ADDRESS(2*BD2+1,11,,,PatchTable)),12)</f>
        <v/>
      </c>
      <c r="BE3" s="67" t="str">
        <f ca="1">RIGHT(INDIRECT(ADDRESS(2*BD2+2,11,,,PatchTable)),5)</f>
        <v/>
      </c>
      <c r="BF3" s="66"/>
      <c r="BG3" s="67" t="str">
        <f ca="1">RIGHT(INDIRECT(ADDRESS(2*BG2+1,11,,,PatchTable)),12)</f>
        <v/>
      </c>
      <c r="BH3" s="67" t="str">
        <f ca="1">RIGHT(INDIRECT(ADDRESS(2*BG2+2,11,,,PatchTable)),5)</f>
        <v/>
      </c>
      <c r="BI3" s="66"/>
      <c r="BJ3" s="67" t="str">
        <f ca="1">RIGHT(INDIRECT(ADDRESS(2*BJ2+1,11,,,PatchTable)),12)</f>
        <v/>
      </c>
      <c r="BK3" s="67" t="str">
        <f ca="1">RIGHT(INDIRECT(ADDRESS(2*BJ2+2,11,,,PatchTable)),5)</f>
        <v/>
      </c>
      <c r="BL3" s="66"/>
      <c r="BM3" s="67" t="str">
        <f ca="1">RIGHT(INDIRECT(ADDRESS(2*BM2+1,11,,,PatchTable)),12)</f>
        <v/>
      </c>
      <c r="BN3" s="67" t="str">
        <f ca="1">RIGHT(INDIRECT(ADDRESS(2*BM2+2,11,,,PatchTable)),5)</f>
        <v/>
      </c>
      <c r="BO3" s="66"/>
      <c r="BP3" s="67" t="str">
        <f ca="1">RIGHT(INDIRECT(ADDRESS(2*BP2+1,11,,,PatchTable)),5)</f>
        <v/>
      </c>
      <c r="BQ3" s="67" t="str">
        <f ca="1">RIGHT(INDIRECT(ADDRESS(2*BP2+2,11,,,PatchTable)),5)</f>
        <v/>
      </c>
      <c r="BR3" s="66"/>
      <c r="BS3" s="67" t="str">
        <f ca="1">RIGHT(INDIRECT(ADDRESS(2*BS2+1,11,,,PatchTable)),12)</f>
        <v>[VLDB+]:TX</v>
      </c>
      <c r="BT3" s="67" t="str">
        <f ca="1">RIGHT(INDIRECT(ADDRESS(2*BS2+2,11,,,PatchTable)),11)</f>
        <v>[VLDB+]:RX</v>
      </c>
      <c r="BU3" s="2"/>
    </row>
    <row r="4" spans="1:73" x14ac:dyDescent="0.55000000000000004">
      <c r="A4" s="94"/>
      <c r="B4" s="64" t="s">
        <v>41</v>
      </c>
      <c r="C4" s="65" t="str">
        <f>"TX"&amp;RIGHT(B4,3)</f>
        <v>TXA12</v>
      </c>
      <c r="D4" s="8"/>
      <c r="E4" s="65" t="str">
        <f>LEFT(B4,3)&amp;TEXT(RIGHT(B4,2)-1,"#00")</f>
        <v>RXA11</v>
      </c>
      <c r="F4" s="65" t="str">
        <f>"TX"&amp;RIGHT(E4,3)</f>
        <v>TXA11</v>
      </c>
      <c r="G4" s="8"/>
      <c r="H4" s="65" t="str">
        <f>LEFT(E4,3)&amp;TEXT(RIGHT(E4,2)-1,"#00")</f>
        <v>RXA10</v>
      </c>
      <c r="I4" s="65" t="str">
        <f>"TX"&amp;RIGHT(H4,3)</f>
        <v>TXA10</v>
      </c>
      <c r="J4" s="8"/>
      <c r="K4" s="65" t="str">
        <f>LEFT(H4,3)&amp;TEXT(RIGHT(H4,2)-1,"#00")</f>
        <v>RXA09</v>
      </c>
      <c r="L4" s="65" t="str">
        <f>"TX"&amp;RIGHT(K4,3)</f>
        <v>TXA09</v>
      </c>
      <c r="M4" s="8"/>
      <c r="N4" s="65" t="str">
        <f>LEFT(K4,3)&amp;TEXT(RIGHT(K4,2)-1,"#00")</f>
        <v>RXA08</v>
      </c>
      <c r="O4" s="65" t="str">
        <f>"TX"&amp;RIGHT(N4,3)</f>
        <v>TXA08</v>
      </c>
      <c r="P4" s="8"/>
      <c r="Q4" s="65" t="str">
        <f>LEFT(N4,3)&amp;TEXT(RIGHT(N4,2)-1,"#00")</f>
        <v>RXA07</v>
      </c>
      <c r="R4" s="65" t="str">
        <f>"TX"&amp;RIGHT(Q4,3)</f>
        <v>TXA07</v>
      </c>
      <c r="S4" s="8"/>
      <c r="T4" s="65" t="str">
        <f>LEFT(Q4,3)&amp;TEXT(RIGHT(Q4,2)-1,"#00")</f>
        <v>RXA06</v>
      </c>
      <c r="U4" s="65" t="str">
        <f>"TX"&amp;RIGHT(T4,3)</f>
        <v>TXA06</v>
      </c>
      <c r="V4" s="8"/>
      <c r="W4" s="65" t="str">
        <f>LEFT(T4,3)&amp;TEXT(RIGHT(T4,2)-1,"#00")</f>
        <v>RXA05</v>
      </c>
      <c r="X4" s="65" t="str">
        <f>"TX"&amp;RIGHT(W4,3)</f>
        <v>TXA05</v>
      </c>
      <c r="Y4" s="8"/>
      <c r="Z4" s="65" t="str">
        <f>LEFT(W4,3)&amp;TEXT(RIGHT(W4,2)-1,"#00")</f>
        <v>RXA04</v>
      </c>
      <c r="AA4" s="65" t="str">
        <f>"TX"&amp;RIGHT(Z4,3)</f>
        <v>TXA04</v>
      </c>
      <c r="AB4" s="8"/>
      <c r="AC4" s="65" t="str">
        <f>LEFT(Z4,3)&amp;TEXT(RIGHT(Z4,2)-1,"#00")</f>
        <v>RXA03</v>
      </c>
      <c r="AD4" s="65" t="str">
        <f>"TX"&amp;RIGHT(AC4,3)</f>
        <v>TXA03</v>
      </c>
      <c r="AE4" s="8"/>
      <c r="AF4" s="65" t="str">
        <f>LEFT(AC4,3)&amp;TEXT(RIGHT(AC4,2)-1,"#00")</f>
        <v>RXA02</v>
      </c>
      <c r="AG4" s="65" t="str">
        <f>"TX"&amp;RIGHT(AF4,3)</f>
        <v>TXA02</v>
      </c>
      <c r="AH4" s="8"/>
      <c r="AI4" s="65" t="str">
        <f>LEFT(AF4,3)&amp;TEXT(RIGHT(AF4,2)-1,"#00")</f>
        <v>RXA01</v>
      </c>
      <c r="AJ4" s="65" t="str">
        <f>"TX"&amp;RIGHT(AI4,3)</f>
        <v>TXA01</v>
      </c>
      <c r="AK4" s="3"/>
      <c r="AL4" s="65" t="s">
        <v>42</v>
      </c>
      <c r="AM4" s="65" t="str">
        <f>"TX"&amp;RIGHT(AL4,3)</f>
        <v>TXD12</v>
      </c>
      <c r="AN4" s="8"/>
      <c r="AO4" s="65" t="str">
        <f>LEFT(AL4,3)&amp;TEXT(RIGHT(AL4,2)-1,"#00")</f>
        <v>RXD11</v>
      </c>
      <c r="AP4" s="65" t="str">
        <f>"TX"&amp;RIGHT(AO4,3)</f>
        <v>TXD11</v>
      </c>
      <c r="AQ4" s="8"/>
      <c r="AR4" s="65" t="str">
        <f>LEFT(AO4,3)&amp;TEXT(RIGHT(AO4,2)-1,"#00")</f>
        <v>RXD10</v>
      </c>
      <c r="AS4" s="65" t="str">
        <f>"TX"&amp;RIGHT(AR4,3)</f>
        <v>TXD10</v>
      </c>
      <c r="AT4" s="8"/>
      <c r="AU4" s="65" t="str">
        <f>LEFT(AR4,3)&amp;TEXT(RIGHT(AR4,2)-1,"#00")</f>
        <v>RXD09</v>
      </c>
      <c r="AV4" s="65" t="str">
        <f>"TX"&amp;RIGHT(AU4,3)</f>
        <v>TXD09</v>
      </c>
      <c r="AW4" s="8"/>
      <c r="AX4" s="65" t="str">
        <f>LEFT(AU4,3)&amp;TEXT(RIGHT(AU4,2)-1,"#00")</f>
        <v>RXD08</v>
      </c>
      <c r="AY4" s="65" t="str">
        <f>"TX"&amp;RIGHT(AX4,3)</f>
        <v>TXD08</v>
      </c>
      <c r="AZ4" s="8"/>
      <c r="BA4" s="65" t="str">
        <f>LEFT(AX4,3)&amp;TEXT(RIGHT(AX4,2)-1,"#00")</f>
        <v>RXD07</v>
      </c>
      <c r="BB4" s="65" t="str">
        <f>"TX"&amp;RIGHT(BA4,3)</f>
        <v>TXD07</v>
      </c>
      <c r="BC4" s="8"/>
      <c r="BD4" s="65" t="str">
        <f>LEFT(BA4,3)&amp;TEXT(RIGHT(BA4,2)-1,"#00")</f>
        <v>RXD06</v>
      </c>
      <c r="BE4" s="65" t="str">
        <f>"TX"&amp;RIGHT(BD4,3)</f>
        <v>TXD06</v>
      </c>
      <c r="BF4" s="8"/>
      <c r="BG4" s="65" t="str">
        <f>LEFT(BD4,3)&amp;TEXT(RIGHT(BD4,2)-1,"#00")</f>
        <v>RXD05</v>
      </c>
      <c r="BH4" s="65" t="str">
        <f>"TX"&amp;RIGHT(BG4,3)</f>
        <v>TXD05</v>
      </c>
      <c r="BI4" s="8"/>
      <c r="BJ4" s="65" t="str">
        <f>LEFT(BG4,3)&amp;TEXT(RIGHT(BG4,2)-1,"#00")</f>
        <v>RXD04</v>
      </c>
      <c r="BK4" s="65" t="str">
        <f>"TX"&amp;RIGHT(BJ4,3)</f>
        <v>TXD04</v>
      </c>
      <c r="BL4" s="8"/>
      <c r="BM4" s="65" t="str">
        <f>LEFT(BJ4,3)&amp;TEXT(RIGHT(BJ4,2)-1,"#00")</f>
        <v>RXD03</v>
      </c>
      <c r="BN4" s="65" t="str">
        <f>"TX"&amp;RIGHT(BM4,3)</f>
        <v>TXD03</v>
      </c>
      <c r="BO4" s="8"/>
      <c r="BP4" s="65" t="str">
        <f>LEFT(BM4,3)&amp;TEXT(RIGHT(BM4,2)-1,"#00")</f>
        <v>RXD02</v>
      </c>
      <c r="BQ4" s="65" t="str">
        <f>"TX"&amp;RIGHT(BP4,3)</f>
        <v>TXD02</v>
      </c>
      <c r="BR4" s="8"/>
      <c r="BS4" s="65" t="str">
        <f>LEFT(BP4,3)&amp;TEXT(RIGHT(BP4,2)-1,"#00")</f>
        <v>RXD01</v>
      </c>
      <c r="BT4" s="65" t="str">
        <f>"TX"&amp;RIGHT(BS4,3)</f>
        <v>TXD01</v>
      </c>
      <c r="BU4" s="3"/>
    </row>
    <row r="5" spans="1:73" x14ac:dyDescent="0.55000000000000004">
      <c r="A5" s="4"/>
      <c r="B5" s="9"/>
      <c r="C5" s="9"/>
      <c r="D5" s="8"/>
      <c r="E5" s="9"/>
      <c r="F5" s="9"/>
      <c r="G5" s="8"/>
      <c r="H5" s="9"/>
      <c r="I5" s="9"/>
      <c r="J5" s="8"/>
      <c r="K5" s="9"/>
      <c r="L5" s="9"/>
      <c r="M5" s="8"/>
      <c r="N5" s="9"/>
      <c r="O5" s="9"/>
      <c r="P5" s="8"/>
      <c r="Q5" s="9"/>
      <c r="R5" s="9"/>
      <c r="S5" s="8"/>
      <c r="T5" s="9"/>
      <c r="U5" s="9"/>
      <c r="V5" s="8"/>
      <c r="W5" s="9"/>
      <c r="X5" s="9"/>
      <c r="Y5" s="8"/>
      <c r="Z5" s="9"/>
      <c r="AA5" s="9"/>
      <c r="AB5" s="8"/>
      <c r="AC5" s="9"/>
      <c r="AD5" s="9"/>
      <c r="AE5" s="8"/>
      <c r="AF5" s="9"/>
      <c r="AG5" s="9"/>
      <c r="AH5" s="8"/>
      <c r="AI5" s="9"/>
      <c r="AJ5" s="9"/>
      <c r="AK5" s="3"/>
      <c r="AL5" s="9"/>
      <c r="AM5" s="9"/>
      <c r="AN5" s="8"/>
      <c r="AO5" s="9"/>
      <c r="AP5" s="9"/>
      <c r="AQ5" s="8"/>
      <c r="AR5" s="9"/>
      <c r="AS5" s="9"/>
      <c r="AT5" s="8"/>
      <c r="AU5" s="9"/>
      <c r="AV5" s="9"/>
      <c r="AW5" s="8"/>
      <c r="AX5" s="9"/>
      <c r="AY5" s="9"/>
      <c r="AZ5" s="8"/>
      <c r="BA5" s="9"/>
      <c r="BB5" s="9"/>
      <c r="BC5" s="8"/>
      <c r="BD5" s="9"/>
      <c r="BE5" s="9"/>
      <c r="BF5" s="8"/>
      <c r="BG5" s="9"/>
      <c r="BH5" s="9"/>
      <c r="BI5" s="8"/>
      <c r="BJ5" s="9"/>
      <c r="BK5" s="9"/>
      <c r="BL5" s="8"/>
      <c r="BM5" s="9"/>
      <c r="BN5" s="9"/>
      <c r="BO5" s="8"/>
      <c r="BP5" s="9"/>
      <c r="BQ5" s="9"/>
      <c r="BR5" s="8"/>
      <c r="BS5" s="9"/>
      <c r="BT5" s="9"/>
      <c r="BU5" s="3"/>
    </row>
    <row r="6" spans="1:73" x14ac:dyDescent="0.55000000000000004">
      <c r="A6" s="94"/>
      <c r="B6" s="92"/>
      <c r="C6" s="93"/>
      <c r="D6" s="4"/>
      <c r="E6" s="92"/>
      <c r="F6" s="93"/>
      <c r="G6" s="4"/>
      <c r="H6" s="92"/>
      <c r="I6" s="93"/>
      <c r="J6" s="4"/>
      <c r="K6" s="92"/>
      <c r="L6" s="93"/>
      <c r="M6" s="4"/>
      <c r="N6" s="92"/>
      <c r="O6" s="93"/>
      <c r="P6" s="4"/>
      <c r="Q6" s="92"/>
      <c r="R6" s="93"/>
      <c r="S6" s="4"/>
      <c r="T6" s="92"/>
      <c r="U6" s="93"/>
      <c r="V6" s="4"/>
      <c r="W6" s="92"/>
      <c r="X6" s="93"/>
      <c r="Y6" s="4"/>
      <c r="Z6" s="92"/>
      <c r="AA6" s="93"/>
      <c r="AB6" s="4"/>
      <c r="AC6" s="92"/>
      <c r="AD6" s="93"/>
      <c r="AE6" s="4"/>
      <c r="AF6" s="92"/>
      <c r="AG6" s="93"/>
      <c r="AH6" s="4"/>
      <c r="AI6" s="92"/>
      <c r="AJ6" s="93"/>
      <c r="AK6" s="2"/>
      <c r="AL6" s="92"/>
      <c r="AM6" s="93"/>
      <c r="AN6" s="4"/>
      <c r="AO6" s="92"/>
      <c r="AP6" s="93"/>
      <c r="AQ6" s="4"/>
      <c r="AR6" s="92"/>
      <c r="AS6" s="93"/>
      <c r="AT6" s="4"/>
      <c r="AU6" s="92"/>
      <c r="AV6" s="93"/>
      <c r="AW6" s="4"/>
      <c r="AX6" s="92"/>
      <c r="AY6" s="93"/>
      <c r="AZ6" s="4"/>
      <c r="BA6" s="92"/>
      <c r="BB6" s="93"/>
      <c r="BC6" s="4"/>
      <c r="BD6" s="92"/>
      <c r="BE6" s="93"/>
      <c r="BF6" s="4"/>
      <c r="BG6" s="92"/>
      <c r="BH6" s="93"/>
      <c r="BI6" s="4"/>
      <c r="BJ6" s="92"/>
      <c r="BK6" s="93"/>
      <c r="BL6" s="4"/>
      <c r="BM6" s="92"/>
      <c r="BN6" s="93"/>
      <c r="BO6" s="4"/>
      <c r="BP6" s="92"/>
      <c r="BQ6" s="93"/>
      <c r="BR6" s="4"/>
      <c r="BS6" s="92"/>
      <c r="BT6" s="93"/>
      <c r="BU6" s="2"/>
    </row>
    <row r="7" spans="1:73" x14ac:dyDescent="0.55000000000000004">
      <c r="A7" s="94"/>
      <c r="B7" s="9"/>
      <c r="C7" s="9"/>
      <c r="D7" s="8"/>
      <c r="E7" s="9"/>
      <c r="F7" s="9"/>
      <c r="G7" s="8"/>
      <c r="H7" s="9"/>
      <c r="I7" s="9"/>
      <c r="J7" s="8"/>
      <c r="K7" s="9"/>
      <c r="L7" s="9"/>
      <c r="M7" s="8"/>
      <c r="N7" s="9"/>
      <c r="O7" s="9"/>
      <c r="P7" s="8"/>
      <c r="Q7" s="9"/>
      <c r="R7" s="9"/>
      <c r="S7" s="8"/>
      <c r="T7" s="9"/>
      <c r="U7" s="9"/>
      <c r="V7" s="8"/>
      <c r="W7" s="9"/>
      <c r="X7" s="9"/>
      <c r="Y7" s="8"/>
      <c r="Z7" s="9"/>
      <c r="AA7" s="9"/>
      <c r="AB7" s="8"/>
      <c r="AC7" s="9"/>
      <c r="AD7" s="9"/>
      <c r="AE7" s="8"/>
      <c r="AF7" s="9"/>
      <c r="AG7" s="9"/>
      <c r="AH7" s="8"/>
      <c r="AI7" s="9"/>
      <c r="AJ7" s="9"/>
      <c r="AK7" s="3"/>
      <c r="AL7" s="9"/>
      <c r="AM7" s="9"/>
      <c r="AN7" s="8"/>
      <c r="AO7" s="9"/>
      <c r="AP7" s="9"/>
      <c r="AQ7" s="8"/>
      <c r="AR7" s="9"/>
      <c r="AS7" s="9"/>
      <c r="AT7" s="8"/>
      <c r="AU7" s="9"/>
      <c r="AV7" s="9"/>
      <c r="AW7" s="8"/>
      <c r="AX7" s="9"/>
      <c r="AY7" s="9"/>
      <c r="AZ7" s="8"/>
      <c r="BA7" s="9"/>
      <c r="BB7" s="9"/>
      <c r="BC7" s="8"/>
      <c r="BD7" s="9"/>
      <c r="BE7" s="9"/>
      <c r="BF7" s="8"/>
      <c r="BG7" s="9"/>
      <c r="BH7" s="9"/>
      <c r="BI7" s="8"/>
      <c r="BJ7" s="9"/>
      <c r="BK7" s="9"/>
      <c r="BL7" s="8"/>
      <c r="BM7" s="9"/>
      <c r="BN7" s="9"/>
      <c r="BO7" s="8"/>
      <c r="BP7" s="9"/>
      <c r="BQ7" s="9"/>
      <c r="BR7" s="8"/>
      <c r="BS7" s="9"/>
      <c r="BT7" s="9"/>
      <c r="BU7" s="3"/>
    </row>
    <row r="8" spans="1:73" x14ac:dyDescent="0.5500000000000000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x14ac:dyDescent="0.55000000000000004">
      <c r="A9" s="10"/>
      <c r="B9" s="98"/>
      <c r="C9" s="98"/>
      <c r="D9" s="11"/>
      <c r="E9" s="98"/>
      <c r="F9" s="98"/>
      <c r="G9" s="11"/>
      <c r="H9" s="98"/>
      <c r="I9" s="98"/>
      <c r="J9" s="11"/>
      <c r="K9" s="98"/>
      <c r="L9" s="98"/>
      <c r="M9" s="11"/>
      <c r="N9" s="98"/>
      <c r="O9" s="98"/>
      <c r="P9" s="11"/>
      <c r="Q9" s="98"/>
      <c r="R9" s="98"/>
      <c r="S9" s="11"/>
      <c r="T9" s="98"/>
      <c r="U9" s="98"/>
      <c r="V9" s="11"/>
      <c r="W9" s="98"/>
      <c r="X9" s="98"/>
      <c r="Y9" s="11"/>
      <c r="Z9" s="98"/>
      <c r="AA9" s="98"/>
      <c r="AB9" s="11"/>
      <c r="AC9" s="98"/>
      <c r="AD9" s="98"/>
      <c r="AE9" s="11"/>
      <c r="AF9" s="98"/>
      <c r="AG9" s="98"/>
      <c r="AH9" s="11"/>
      <c r="AI9" s="98"/>
      <c r="AJ9" s="98"/>
      <c r="AK9" s="12"/>
      <c r="AL9" s="98"/>
      <c r="AM9" s="98"/>
      <c r="AN9" s="11"/>
      <c r="AO9" s="98"/>
      <c r="AP9" s="98"/>
      <c r="AQ9" s="11"/>
      <c r="AR9" s="98"/>
      <c r="AS9" s="98"/>
      <c r="AT9" s="11"/>
      <c r="AU9" s="98"/>
      <c r="AV9" s="98"/>
      <c r="AW9" s="11"/>
      <c r="AX9" s="98"/>
      <c r="AY9" s="98"/>
      <c r="AZ9" s="11"/>
      <c r="BA9" s="98"/>
      <c r="BB9" s="98"/>
      <c r="BC9" s="11"/>
      <c r="BD9" s="98"/>
      <c r="BE9" s="98"/>
      <c r="BF9" s="11"/>
      <c r="BG9" s="98"/>
      <c r="BH9" s="98"/>
      <c r="BI9" s="11"/>
      <c r="BJ9" s="98"/>
      <c r="BK9" s="98"/>
      <c r="BL9" s="11"/>
      <c r="BM9" s="98"/>
      <c r="BN9" s="98"/>
      <c r="BO9" s="11"/>
      <c r="BP9" s="98"/>
      <c r="BQ9" s="98"/>
      <c r="BR9" s="11"/>
      <c r="BS9" s="98"/>
      <c r="BT9" s="98"/>
      <c r="BU9" s="12"/>
    </row>
    <row r="11" spans="1:73" x14ac:dyDescent="0.55000000000000004">
      <c r="A11" s="3"/>
      <c r="B11" s="92">
        <v>1</v>
      </c>
      <c r="C11" s="93"/>
      <c r="D11" s="4"/>
      <c r="E11" s="92">
        <f>B11+1</f>
        <v>2</v>
      </c>
      <c r="F11" s="93"/>
      <c r="G11" s="4"/>
      <c r="H11" s="92">
        <f>E11+1</f>
        <v>3</v>
      </c>
      <c r="I11" s="93"/>
      <c r="J11" s="4"/>
      <c r="K11" s="92">
        <f>H11+1</f>
        <v>4</v>
      </c>
      <c r="L11" s="93"/>
      <c r="M11" s="4"/>
      <c r="N11" s="92">
        <f>K11+1</f>
        <v>5</v>
      </c>
      <c r="O11" s="93"/>
      <c r="P11" s="4"/>
      <c r="Q11" s="92">
        <f>N11+1</f>
        <v>6</v>
      </c>
      <c r="R11" s="93"/>
      <c r="S11" s="4"/>
      <c r="T11" s="92">
        <f>Q11+1</f>
        <v>7</v>
      </c>
      <c r="U11" s="93"/>
      <c r="V11" s="4"/>
      <c r="W11" s="92">
        <f>T11+1</f>
        <v>8</v>
      </c>
      <c r="X11" s="93"/>
      <c r="Y11" s="4"/>
      <c r="Z11" s="92">
        <f>W11+1</f>
        <v>9</v>
      </c>
      <c r="AA11" s="93"/>
      <c r="AB11" s="4"/>
      <c r="AC11" s="92">
        <f>Z11+1</f>
        <v>10</v>
      </c>
      <c r="AD11" s="93"/>
      <c r="AE11" s="4"/>
      <c r="AF11" s="92">
        <f>AC11+1</f>
        <v>11</v>
      </c>
      <c r="AG11" s="93"/>
      <c r="AH11" s="4"/>
      <c r="AI11" s="92">
        <f>AF11+1</f>
        <v>12</v>
      </c>
      <c r="AJ11" s="93"/>
      <c r="AK11" s="2"/>
      <c r="AL11" s="92">
        <f>AI11+1</f>
        <v>13</v>
      </c>
      <c r="AM11" s="93"/>
      <c r="AN11" s="4"/>
      <c r="AO11" s="92">
        <f>AL11+1</f>
        <v>14</v>
      </c>
      <c r="AP11" s="93"/>
      <c r="AQ11" s="4"/>
      <c r="AR11" s="92">
        <f>AO11+1</f>
        <v>15</v>
      </c>
      <c r="AS11" s="93"/>
      <c r="AT11" s="4"/>
      <c r="AU11" s="92">
        <f>AR11+1</f>
        <v>16</v>
      </c>
      <c r="AV11" s="93"/>
      <c r="AW11" s="4"/>
      <c r="AX11" s="92">
        <f>AU11+1</f>
        <v>17</v>
      </c>
      <c r="AY11" s="93"/>
      <c r="AZ11" s="4"/>
      <c r="BA11" s="92">
        <f>AX11+1</f>
        <v>18</v>
      </c>
      <c r="BB11" s="93"/>
      <c r="BC11" s="4"/>
      <c r="BD11" s="92">
        <f>BA11+1</f>
        <v>19</v>
      </c>
      <c r="BE11" s="93"/>
      <c r="BF11" s="4"/>
      <c r="BG11" s="92">
        <f>BD11+1</f>
        <v>20</v>
      </c>
      <c r="BH11" s="93"/>
      <c r="BI11" s="4"/>
      <c r="BJ11" s="92">
        <f>BG11+1</f>
        <v>21</v>
      </c>
      <c r="BK11" s="93"/>
      <c r="BL11" s="4"/>
      <c r="BM11" s="92">
        <f>BJ11+1</f>
        <v>22</v>
      </c>
      <c r="BN11" s="93"/>
      <c r="BO11" s="4"/>
      <c r="BP11" s="92">
        <f>BM11+1</f>
        <v>23</v>
      </c>
      <c r="BQ11" s="93"/>
      <c r="BR11" s="4"/>
      <c r="BS11" s="92">
        <f>BP11+1</f>
        <v>24</v>
      </c>
      <c r="BT11" s="93"/>
      <c r="BU11" s="2"/>
    </row>
    <row r="12" spans="1:73" x14ac:dyDescent="0.55000000000000004">
      <c r="A12" s="94" t="s">
        <v>44</v>
      </c>
      <c r="B12" s="67" t="str">
        <f ca="1">RIGHT(INDIRECT(ADDRESS(2*B11-2+51,11,,,PatchTable)),24)</f>
        <v>[VLDB]:TX</v>
      </c>
      <c r="C12" s="67" t="str">
        <f ca="1">RIGHT(INDIRECT(ADDRESS(2*B11-1+51,11,,,PatchTable)),23)</f>
        <v>[VLDB]:RX</v>
      </c>
      <c r="D12" s="66"/>
      <c r="E12" s="67" t="str">
        <f ca="1">RIGHT(INDIRECT(ADDRESS(2*E11-2+51,11,,,PatchTable)),23)</f>
        <v/>
      </c>
      <c r="F12" s="67" t="str">
        <f ca="1">RIGHT(INDIRECT(ADDRESS(2*E11-1+51,11,,,PatchTable)),23)</f>
        <v/>
      </c>
      <c r="G12" s="66"/>
      <c r="H12" s="67" t="str">
        <f ca="1">RIGHT(INDIRECT(ADDRESS(2*H11-2+51,11,,,PatchTable)),23)</f>
        <v/>
      </c>
      <c r="I12" s="67" t="str">
        <f ca="1">RIGHT(INDIRECT(ADDRESS(2*H11-1+51,11,,,PatchTable)),23)</f>
        <v/>
      </c>
      <c r="J12" s="66"/>
      <c r="K12" s="67" t="str">
        <f ca="1">RIGHT(INDIRECT(ADDRESS(2*K11-2+51,11,,,PatchTable)),23)</f>
        <v/>
      </c>
      <c r="L12" s="67" t="str">
        <f ca="1">RIGHT(INDIRECT(ADDRESS(2*K11-1+51,11,,,PatchTable)),23)</f>
        <v/>
      </c>
      <c r="M12" s="66"/>
      <c r="N12" s="67" t="str">
        <f ca="1">RIGHT(INDIRECT(ADDRESS(2*N11-2+51,11,,,PatchTable)),23)</f>
        <v/>
      </c>
      <c r="O12" s="67" t="str">
        <f ca="1">RIGHT(INDIRECT(ADDRESS(2*N11-1+51,11,,,PatchTable)),23)</f>
        <v/>
      </c>
      <c r="P12" s="66"/>
      <c r="Q12" s="67" t="str">
        <f ca="1">RIGHT(INDIRECT(ADDRESS(2*Q11-2+51,11,,,PatchTable)),23)</f>
        <v/>
      </c>
      <c r="R12" s="67" t="str">
        <f ca="1">RIGHT(INDIRECT(ADDRESS(2*Q11-1+51,11,,,PatchTable)),23)</f>
        <v/>
      </c>
      <c r="S12" s="66"/>
      <c r="T12" s="67" t="str">
        <f ca="1">RIGHT(INDIRECT(ADDRESS(2*T11-2+51,11,,,PatchTable)),23)</f>
        <v/>
      </c>
      <c r="U12" s="67" t="str">
        <f ca="1">RIGHT(INDIRECT(ADDRESS(2*T11-1+51,11,,,PatchTable)),23)</f>
        <v/>
      </c>
      <c r="V12" s="66"/>
      <c r="W12" s="67" t="str">
        <f ca="1">RIGHT(INDIRECT(ADDRESS(2*W11-2+51,11,,,PatchTable)),23)</f>
        <v/>
      </c>
      <c r="X12" s="67" t="str">
        <f ca="1">RIGHT(INDIRECT(ADDRESS(2*W11-1+51,11,,,PatchTable)),23)</f>
        <v/>
      </c>
      <c r="Y12" s="66"/>
      <c r="Z12" s="67" t="str">
        <f ca="1">RIGHT(INDIRECT(ADDRESS(2*Z11-2+51,11,,,PatchTable)),20)</f>
        <v/>
      </c>
      <c r="AA12" s="67" t="str">
        <f ca="1">RIGHT(INDIRECT(ADDRESS(2*Z11-1+51,11,,,PatchTable)),23)</f>
        <v/>
      </c>
      <c r="AB12" s="66"/>
      <c r="AC12" s="67" t="str">
        <f ca="1">RIGHT(INDIRECT(ADDRESS(2*AC11-2+51,11,,,PatchTable)),23)</f>
        <v/>
      </c>
      <c r="AD12" s="67" t="str">
        <f ca="1">RIGHT(INDIRECT(ADDRESS(2*AC11-1+51,11,,,PatchTable)),23)</f>
        <v/>
      </c>
      <c r="AE12" s="66"/>
      <c r="AF12" s="67" t="str">
        <f ca="1">RIGHT(INDIRECT(ADDRESS(2*AF11-2+51,11,,,PatchTable)),23)</f>
        <v/>
      </c>
      <c r="AG12" s="67" t="str">
        <f ca="1">RIGHT(INDIRECT(ADDRESS(2*AF11-1+51,11,,,PatchTable)),23)</f>
        <v/>
      </c>
      <c r="AH12" s="66"/>
      <c r="AI12" s="67" t="str">
        <f ca="1">RIGHT(INDIRECT(ADDRESS(2*AI11-2+51,11,,,PatchTable)),23)</f>
        <v/>
      </c>
      <c r="AJ12" s="67" t="str">
        <f ca="1">RIGHT(INDIRECT(ADDRESS(2*AI11-1+51,11,,,PatchTable)),23)</f>
        <v/>
      </c>
      <c r="AK12" s="66"/>
      <c r="AL12" s="67" t="str">
        <f ca="1">RIGHT(INDIRECT(ADDRESS(2*AL11-2+51,11,,,PatchTable)),30)</f>
        <v>[MROD/09]:1A</v>
      </c>
      <c r="AM12" s="67" t="str">
        <f ca="1">RIGHT(INDIRECT(ADDRESS(2*AL11-1+51,11,,,PatchTable)),30)</f>
        <v/>
      </c>
      <c r="AN12" s="66"/>
      <c r="AO12" s="67" t="str">
        <f ca="1">RIGHT(INDIRECT(ADDRESS(2*AO11-2+51,11,,,PatchTable)),30)</f>
        <v>[MROD/09]:1B</v>
      </c>
      <c r="AP12" s="67" t="str">
        <f ca="1">RIGHT(INDIRECT(ADDRESS(2*AO11-1+51,11,,,PatchTable)),30)</f>
        <v/>
      </c>
      <c r="AQ12" s="66"/>
      <c r="AR12" s="67" t="str">
        <f ca="1">RIGHT(INDIRECT(ADDRESS(2*AR11-2+51,11,,,PatchTable)),30)</f>
        <v>[MROD/09]:2A</v>
      </c>
      <c r="AS12" s="67" t="str">
        <f ca="1">RIGHT(INDIRECT(ADDRESS(2*AR11-1+51,11,,,PatchTable)),30)</f>
        <v/>
      </c>
      <c r="AT12" s="66"/>
      <c r="AU12" s="67" t="str">
        <f ca="1">RIGHT(INDIRECT(ADDRESS(2*AU11-2+51,11,,,PatchTable)),30)</f>
        <v>[MROD/09]:2B</v>
      </c>
      <c r="AV12" s="67" t="str">
        <f ca="1">RIGHT(INDIRECT(ADDRESS(2*AU11-1+51,11,,,PatchTable)),30)</f>
        <v/>
      </c>
      <c r="AW12" s="66"/>
      <c r="AX12" s="67" t="str">
        <f ca="1">RIGHT(INDIRECT(ADDRESS(2*AX11-2+51,11,,,PatchTable)),30)</f>
        <v>[MROD/09]:3A</v>
      </c>
      <c r="AY12" s="67" t="str">
        <f ca="1">RIGHT(INDIRECT(ADDRESS(2*AX11-1+51,11,,,PatchTable)),30)</f>
        <v/>
      </c>
      <c r="AZ12" s="66"/>
      <c r="BA12" s="67" t="str">
        <f ca="1">RIGHT(INDIRECT(ADDRESS(2*BA11-2+51,11,,,PatchTable)),30)</f>
        <v>[MROD/09]:3B</v>
      </c>
      <c r="BB12" s="67" t="str">
        <f ca="1">RIGHT(INDIRECT(ADDRESS(2*BA11-1+51,11,,,PatchTable)),30)</f>
        <v/>
      </c>
      <c r="BC12" s="66"/>
      <c r="BD12" s="67" t="str">
        <f ca="1">RIGHT(INDIRECT(ADDRESS(2*BD11-2+51,11,,,PatchTable)),30)</f>
        <v>[agogna/BNL712//TXD05]</v>
      </c>
      <c r="BE12" s="67" t="str">
        <f ca="1">RIGHT(INDIRECT(ADDRESS(2*BD11-1+51,11,,,PatchTable)),30)</f>
        <v>[agogna/BNL712//RXD05]</v>
      </c>
      <c r="BF12" s="66"/>
      <c r="BG12" s="67" t="str">
        <f ca="1">RIGHT(INDIRECT(ADDRESS(2*BG11-2+51,11,,,PatchTable)),30)</f>
        <v>[agogna/BNL712//TXD06]</v>
      </c>
      <c r="BH12" s="67" t="str">
        <f ca="1">RIGHT(INDIRECT(ADDRESS(2*BG11-1+51,11,,,PatchTable)),30)</f>
        <v>[agogna/BNL712//RXD06]</v>
      </c>
      <c r="BI12" s="66"/>
      <c r="BJ12" s="67" t="str">
        <f ca="1">RIGHT(INDIRECT(ADDRESS(2*BJ11-2+51,11,,,PatchTable)),30)</f>
        <v>[agogna/BNL712//TXD03]</v>
      </c>
      <c r="BK12" s="67" t="str">
        <f ca="1">RIGHT(INDIRECT(ADDRESS(2*BJ11-1+51,11,,,PatchTable)),30)</f>
        <v>[agogna/BNL712//RXD03]</v>
      </c>
      <c r="BL12" s="66"/>
      <c r="BM12" s="67" t="str">
        <f ca="1">RIGHT(INDIRECT(ADDRESS(2*BM11-2+51,11,,,PatchTable)),30)</f>
        <v>[agogna/BNL712//TXD04]</v>
      </c>
      <c r="BN12" s="67" t="str">
        <f ca="1">RIGHT(INDIRECT(ADDRESS(2*BM11-1+51,11,,,PatchTable)),30)</f>
        <v>[agogna/BNL712//RXD04]</v>
      </c>
      <c r="BO12" s="66"/>
      <c r="BP12" s="67" t="str">
        <f ca="1">RIGHT(INDIRECT(ADDRESS(2*BP11-2+51,11,,,PatchTable)),30)</f>
        <v/>
      </c>
      <c r="BQ12" s="67" t="str">
        <f ca="1">RIGHT(INDIRECT(ADDRESS(2*BP11-1+51,11,,,PatchTable)),30)</f>
        <v/>
      </c>
      <c r="BR12" s="66"/>
      <c r="BS12" s="67" t="str">
        <f ca="1">RIGHT(INDIRECT(ADDRESS(2*BS11-2+51,11,,,PatchTable)),30)</f>
        <v/>
      </c>
      <c r="BT12" s="67" t="str">
        <f ca="1">RIGHT(INDIRECT(ADDRESS(2*BS11-1+51,11,,,PatchTable)),30)</f>
        <v/>
      </c>
      <c r="BU12" s="2"/>
    </row>
    <row r="13" spans="1:73" x14ac:dyDescent="0.55000000000000004">
      <c r="A13" s="94"/>
      <c r="B13" s="6" t="s">
        <v>41</v>
      </c>
      <c r="C13" s="7" t="str">
        <f>"TX"&amp;RIGHT(B13,3)</f>
        <v>TXA12</v>
      </c>
      <c r="D13" s="8"/>
      <c r="E13" s="7" t="str">
        <f>LEFT(B13,3)&amp;TEXT(RIGHT(B13,2)-1,"#00")</f>
        <v>RXA11</v>
      </c>
      <c r="F13" s="7" t="str">
        <f>"TX"&amp;RIGHT(E13,3)</f>
        <v>TXA11</v>
      </c>
      <c r="G13" s="8"/>
      <c r="H13" s="7" t="str">
        <f>LEFT(E13,3)&amp;TEXT(RIGHT(E13,2)-1,"#00")</f>
        <v>RXA10</v>
      </c>
      <c r="I13" s="7" t="str">
        <f>"TX"&amp;RIGHT(H13,3)</f>
        <v>TXA10</v>
      </c>
      <c r="J13" s="8"/>
      <c r="K13" s="7" t="str">
        <f>LEFT(H13,3)&amp;TEXT(RIGHT(H13,2)-1,"#00")</f>
        <v>RXA09</v>
      </c>
      <c r="L13" s="7" t="str">
        <f>"TX"&amp;RIGHT(K13,3)</f>
        <v>TXA09</v>
      </c>
      <c r="M13" s="8"/>
      <c r="N13" s="7" t="str">
        <f>LEFT(K13,3)&amp;TEXT(RIGHT(K13,2)-1,"#00")</f>
        <v>RXA08</v>
      </c>
      <c r="O13" s="7" t="str">
        <f>"TX"&amp;RIGHT(N13,3)</f>
        <v>TXA08</v>
      </c>
      <c r="P13" s="8"/>
      <c r="Q13" s="7" t="str">
        <f>LEFT(N13,3)&amp;TEXT(RIGHT(N13,2)-1,"#00")</f>
        <v>RXA07</v>
      </c>
      <c r="R13" s="7" t="str">
        <f>"TX"&amp;RIGHT(Q13,3)</f>
        <v>TXA07</v>
      </c>
      <c r="S13" s="8"/>
      <c r="T13" s="7" t="str">
        <f>LEFT(Q13,3)&amp;TEXT(RIGHT(Q13,2)-1,"#00")</f>
        <v>RXA06</v>
      </c>
      <c r="U13" s="7" t="str">
        <f>"TX"&amp;RIGHT(T13,3)</f>
        <v>TXA06</v>
      </c>
      <c r="V13" s="8"/>
      <c r="W13" s="7" t="str">
        <f>LEFT(T13,3)&amp;TEXT(RIGHT(T13,2)-1,"#00")</f>
        <v>RXA05</v>
      </c>
      <c r="X13" s="7" t="str">
        <f>"TX"&amp;RIGHT(W13,3)</f>
        <v>TXA05</v>
      </c>
      <c r="Y13" s="8"/>
      <c r="Z13" s="7" t="str">
        <f>LEFT(W13,3)&amp;TEXT(RIGHT(W13,2)-1,"#00")</f>
        <v>RXA04</v>
      </c>
      <c r="AA13" s="7" t="str">
        <f>"TX"&amp;RIGHT(Z13,3)</f>
        <v>TXA04</v>
      </c>
      <c r="AB13" s="8"/>
      <c r="AC13" s="7" t="str">
        <f>LEFT(Z13,3)&amp;TEXT(RIGHT(Z13,2)-1,"#00")</f>
        <v>RXA03</v>
      </c>
      <c r="AD13" s="7" t="str">
        <f>"TX"&amp;RIGHT(AC13,3)</f>
        <v>TXA03</v>
      </c>
      <c r="AE13" s="8"/>
      <c r="AF13" s="7" t="str">
        <f>LEFT(AC13,3)&amp;TEXT(RIGHT(AC13,2)-1,"#00")</f>
        <v>RXA02</v>
      </c>
      <c r="AG13" s="7" t="str">
        <f>"TX"&amp;RIGHT(AF13,3)</f>
        <v>TXA02</v>
      </c>
      <c r="AH13" s="8"/>
      <c r="AI13" s="7" t="str">
        <f>LEFT(AF13,3)&amp;TEXT(RIGHT(AF13,2)-1,"#00")</f>
        <v>RXA01</v>
      </c>
      <c r="AJ13" s="7" t="str">
        <f>"TX"&amp;RIGHT(AI13,3)</f>
        <v>TXA01</v>
      </c>
      <c r="AK13" s="3"/>
      <c r="AL13" s="7" t="s">
        <v>42</v>
      </c>
      <c r="AM13" s="7" t="str">
        <f>"TX"&amp;RIGHT(AL13,3)</f>
        <v>TXD12</v>
      </c>
      <c r="AN13" s="8"/>
      <c r="AO13" s="7" t="str">
        <f>LEFT(AL13,3)&amp;TEXT(RIGHT(AL13,2)-1,"#00")</f>
        <v>RXD11</v>
      </c>
      <c r="AP13" s="7" t="str">
        <f>"TX"&amp;RIGHT(AO13,3)</f>
        <v>TXD11</v>
      </c>
      <c r="AQ13" s="8"/>
      <c r="AR13" s="7" t="str">
        <f>LEFT(AO13,3)&amp;TEXT(RIGHT(AO13,2)-1,"#00")</f>
        <v>RXD10</v>
      </c>
      <c r="AS13" s="7" t="str">
        <f>"TX"&amp;RIGHT(AR13,3)</f>
        <v>TXD10</v>
      </c>
      <c r="AT13" s="8"/>
      <c r="AU13" s="7" t="str">
        <f>LEFT(AR13,3)&amp;TEXT(RIGHT(AR13,2)-1,"#00")</f>
        <v>RXD09</v>
      </c>
      <c r="AV13" s="7" t="str">
        <f>"TX"&amp;RIGHT(AU13,3)</f>
        <v>TXD09</v>
      </c>
      <c r="AW13" s="8"/>
      <c r="AX13" s="7" t="str">
        <f>LEFT(AU13,3)&amp;TEXT(RIGHT(AU13,2)-1,"#00")</f>
        <v>RXD08</v>
      </c>
      <c r="AY13" s="7" t="str">
        <f>"TX"&amp;RIGHT(AX13,3)</f>
        <v>TXD08</v>
      </c>
      <c r="AZ13" s="8"/>
      <c r="BA13" s="7" t="str">
        <f>LEFT(AX13,3)&amp;TEXT(RIGHT(AX13,2)-1,"#00")</f>
        <v>RXD07</v>
      </c>
      <c r="BB13" s="7" t="str">
        <f>"TX"&amp;RIGHT(BA13,3)</f>
        <v>TXD07</v>
      </c>
      <c r="BC13" s="8"/>
      <c r="BD13" s="7" t="str">
        <f>LEFT(BA13,3)&amp;TEXT(RIGHT(BA13,2)-1,"#00")</f>
        <v>RXD06</v>
      </c>
      <c r="BE13" s="7" t="str">
        <f>"TX"&amp;RIGHT(BD13,3)</f>
        <v>TXD06</v>
      </c>
      <c r="BF13" s="8"/>
      <c r="BG13" s="7" t="str">
        <f>LEFT(BD13,3)&amp;TEXT(RIGHT(BD13,2)-1,"#00")</f>
        <v>RXD05</v>
      </c>
      <c r="BH13" s="7" t="str">
        <f>"TX"&amp;RIGHT(BG13,3)</f>
        <v>TXD05</v>
      </c>
      <c r="BI13" s="8"/>
      <c r="BJ13" s="7" t="str">
        <f>LEFT(BG13,3)&amp;TEXT(RIGHT(BG13,2)-1,"#00")</f>
        <v>RXD04</v>
      </c>
      <c r="BK13" s="7" t="str">
        <f>"TX"&amp;RIGHT(BJ13,3)</f>
        <v>TXD04</v>
      </c>
      <c r="BL13" s="8"/>
      <c r="BM13" s="7" t="str">
        <f>LEFT(BJ13,3)&amp;TEXT(RIGHT(BJ13,2)-1,"#00")</f>
        <v>RXD03</v>
      </c>
      <c r="BN13" s="7" t="str">
        <f>"TX"&amp;RIGHT(BM13,3)</f>
        <v>TXD03</v>
      </c>
      <c r="BO13" s="8"/>
      <c r="BP13" s="79" t="str">
        <f>LEFT(BM13,3)&amp;TEXT(RIGHT(BM13,2)-1,"#00")</f>
        <v>RXD02</v>
      </c>
      <c r="BQ13" s="79" t="str">
        <f>"TX"&amp;RIGHT(BP13,3)</f>
        <v>TXD02</v>
      </c>
      <c r="BR13" s="8"/>
      <c r="BS13" s="79" t="str">
        <f>LEFT(BP13,3)&amp;TEXT(RIGHT(BP13,2)-1,"#00")</f>
        <v>RXD01</v>
      </c>
      <c r="BT13" s="79" t="str">
        <f>"TX"&amp;RIGHT(BS13,3)</f>
        <v>TXD01</v>
      </c>
      <c r="BU13" s="3"/>
    </row>
    <row r="14" spans="1:73" x14ac:dyDescent="0.55000000000000004">
      <c r="A14" s="4"/>
      <c r="B14" s="9"/>
      <c r="C14" s="9"/>
      <c r="D14" s="8"/>
      <c r="E14" s="9"/>
      <c r="F14" s="9"/>
      <c r="G14" s="8"/>
      <c r="H14" s="9"/>
      <c r="I14" s="9"/>
      <c r="J14" s="8"/>
      <c r="K14" s="9"/>
      <c r="L14" s="9"/>
      <c r="M14" s="8"/>
      <c r="N14" s="9"/>
      <c r="O14" s="9"/>
      <c r="P14" s="8"/>
      <c r="Q14" s="9"/>
      <c r="R14" s="9"/>
      <c r="S14" s="8"/>
      <c r="T14" s="9"/>
      <c r="U14" s="9"/>
      <c r="V14" s="8"/>
      <c r="W14" s="9"/>
      <c r="X14" s="9"/>
      <c r="Y14" s="8"/>
      <c r="Z14" s="9"/>
      <c r="AA14" s="9"/>
      <c r="AB14" s="8"/>
      <c r="AC14" s="9"/>
      <c r="AD14" s="9"/>
      <c r="AE14" s="8"/>
      <c r="AF14" s="9"/>
      <c r="AG14" s="9"/>
      <c r="AH14" s="8"/>
      <c r="AI14" s="9"/>
      <c r="AJ14" s="9"/>
      <c r="AK14" s="3"/>
      <c r="AL14" s="9"/>
      <c r="AM14" s="9"/>
      <c r="AN14" s="8"/>
      <c r="AO14" s="9"/>
      <c r="AP14" s="9"/>
      <c r="AQ14" s="8"/>
      <c r="AR14" s="9"/>
      <c r="AS14" s="9"/>
      <c r="AT14" s="8"/>
      <c r="AU14" s="9"/>
      <c r="AV14" s="9"/>
      <c r="AW14" s="8"/>
      <c r="AX14" s="9"/>
      <c r="AY14" s="9"/>
      <c r="AZ14" s="8"/>
      <c r="BA14" s="9"/>
      <c r="BB14" s="9"/>
      <c r="BC14" s="8"/>
      <c r="BD14" s="9"/>
      <c r="BE14" s="9"/>
      <c r="BF14" s="8"/>
      <c r="BG14" s="9"/>
      <c r="BH14" s="9"/>
      <c r="BI14" s="8"/>
      <c r="BJ14" s="9"/>
      <c r="BK14" s="9"/>
      <c r="BL14" s="8"/>
      <c r="BM14" s="9"/>
      <c r="BN14" s="9"/>
      <c r="BO14" s="8"/>
      <c r="BP14" s="9"/>
      <c r="BQ14" s="9"/>
      <c r="BR14" s="8"/>
      <c r="BS14" s="9"/>
      <c r="BT14" s="9"/>
      <c r="BU14" s="3"/>
    </row>
    <row r="15" spans="1:73" x14ac:dyDescent="0.55000000000000004">
      <c r="A15" s="94" t="s">
        <v>45</v>
      </c>
      <c r="B15" s="67" t="str">
        <f ca="1">RIGHT(INDIRECT(ADDRESS(2*B11-2+99,11,,,PatchTable)),30)</f>
        <v/>
      </c>
      <c r="C15" s="67" t="str">
        <f ca="1">RIGHT(INDIRECT(ADDRESS(2*B11-1+99,11,,,PatchTable)),30)</f>
        <v/>
      </c>
      <c r="D15" s="66"/>
      <c r="E15" s="67" t="str">
        <f ca="1">RIGHT(INDIRECT(ADDRESS(2*E11-2+99,11,,,PatchTable)),30)</f>
        <v/>
      </c>
      <c r="F15" s="67" t="str">
        <f ca="1">RIGHT(INDIRECT(ADDRESS(2*E11-1+99,11,,,PatchTable)),30)</f>
        <v/>
      </c>
      <c r="G15" s="66"/>
      <c r="H15" s="67" t="str">
        <f ca="1">RIGHT(INDIRECT(ADDRESS(2*H11-2+99,11,,,PatchTable)),30)</f>
        <v/>
      </c>
      <c r="I15" s="67" t="str">
        <f ca="1">RIGHT(INDIRECT(ADDRESS(2*H11-1+99,11,,,PatchTable)),30)</f>
        <v/>
      </c>
      <c r="J15" s="66"/>
      <c r="K15" s="67" t="str">
        <f ca="1">RIGHT(INDIRECT(ADDRESS(2*K11-2+99,11,,,PatchTable)),30)</f>
        <v/>
      </c>
      <c r="L15" s="67" t="str">
        <f ca="1">RIGHT(INDIRECT(ADDRESS(2*K11-1+99,11,,,PatchTable)),30)</f>
        <v/>
      </c>
      <c r="M15" s="66"/>
      <c r="N15" s="67" t="str">
        <f ca="1">RIGHT(INDIRECT(ADDRESS(2*N11-2+99,11,,,PatchTable)),30)</f>
        <v/>
      </c>
      <c r="O15" s="67" t="str">
        <f ca="1">RIGHT(INDIRECT(ADDRESS(2*N11-1+99,11,,,PatchTable)),30)</f>
        <v/>
      </c>
      <c r="P15" s="66"/>
      <c r="Q15" s="67" t="str">
        <f ca="1">RIGHT(INDIRECT(ADDRESS(2*Q11-2+99,11,,,PatchTable)),30)</f>
        <v/>
      </c>
      <c r="R15" s="67" t="str">
        <f ca="1">RIGHT(INDIRECT(ADDRESS(2*Q11-1+99,11,,,PatchTable)),30)</f>
        <v/>
      </c>
      <c r="S15" s="66"/>
      <c r="T15" s="67" t="str">
        <f ca="1">RIGHT(INDIRECT(ADDRESS(2*T11-2+99,11,,,PatchTable)),30)</f>
        <v/>
      </c>
      <c r="U15" s="67" t="str">
        <f ca="1">RIGHT(INDIRECT(ADDRESS(2*T11-1+99,11,,,PatchTable)),30)</f>
        <v/>
      </c>
      <c r="V15" s="66"/>
      <c r="W15" s="67" t="str">
        <f ca="1">RIGHT(INDIRECT(ADDRESS(2*W11-2+99,11,,,PatchTable)),30)</f>
        <v/>
      </c>
      <c r="X15" s="67" t="str">
        <f ca="1">RIGHT(INDIRECT(ADDRESS(2*W11-1+99,11,,,PatchTable)),30)</f>
        <v/>
      </c>
      <c r="Y15" s="66"/>
      <c r="Z15" s="67" t="str">
        <f ca="1">RIGHT(INDIRECT(ADDRESS(2*Z11-2+99,11,,,PatchTable)),30)</f>
        <v/>
      </c>
      <c r="AA15" s="67" t="str">
        <f ca="1">RIGHT(INDIRECT(ADDRESS(2*Z11-1+99,11,,,PatchTable)),30)</f>
        <v/>
      </c>
      <c r="AB15" s="66"/>
      <c r="AC15" s="67" t="str">
        <f ca="1">RIGHT(INDIRECT(ADDRESS(2*AC11-2+99,11,,,PatchTable)),30)</f>
        <v/>
      </c>
      <c r="AD15" s="67" t="str">
        <f ca="1">RIGHT(INDIRECT(ADDRESS(2*AC11-1+99,11,,,PatchTable)),30)</f>
        <v/>
      </c>
      <c r="AE15" s="66"/>
      <c r="AF15" s="67" t="str">
        <f ca="1">RIGHT(INDIRECT(ADDRESS(2*AF11-2+99,11,,,PatchTable)),30)</f>
        <v/>
      </c>
      <c r="AG15" s="67" t="str">
        <f ca="1">RIGHT(INDIRECT(ADDRESS(2*AF11-1+99,11,,,PatchTable)),30)</f>
        <v/>
      </c>
      <c r="AH15" s="66"/>
      <c r="AI15" s="67" t="str">
        <f ca="1">RIGHT(INDIRECT(ADDRESS(2*AI11-2+99,11,,,PatchTable)),30)</f>
        <v/>
      </c>
      <c r="AJ15" s="67" t="str">
        <f ca="1">RIGHT(INDIRECT(ADDRESS(2*AI11-1+99,11,,,PatchTable)),30)</f>
        <v/>
      </c>
      <c r="AK15" s="66"/>
      <c r="AL15" s="67" t="str">
        <f ca="1">RIGHT(INDIRECT(ADDRESS(2*AL11-2+99,11,,,PatchTable)),30)</f>
        <v/>
      </c>
      <c r="AM15" s="67" t="str">
        <f ca="1">RIGHT(INDIRECT(ADDRESS(2*AL11-1+99,11,,,PatchTable)),30)</f>
        <v/>
      </c>
      <c r="AN15" s="66"/>
      <c r="AO15" s="67" t="str">
        <f ca="1">RIGHT(INDIRECT(ADDRESS(2*AO11-2+99,11,,,PatchTable)),30)</f>
        <v/>
      </c>
      <c r="AP15" s="67" t="str">
        <f ca="1">RIGHT(INDIRECT(ADDRESS(2*AO11-1+99,11,,,PatchTable)),30)</f>
        <v/>
      </c>
      <c r="AQ15" s="66"/>
      <c r="AR15" s="67" t="str">
        <f ca="1">RIGHT(INDIRECT(ADDRESS(2*AR11-2+99,11,,,PatchTable)),30)</f>
        <v/>
      </c>
      <c r="AS15" s="67" t="str">
        <f ca="1">RIGHT(INDIRECT(ADDRESS(2*AR11-1+99,11,,,PatchTable)),30)</f>
        <v/>
      </c>
      <c r="AT15" s="66"/>
      <c r="AU15" s="67" t="str">
        <f ca="1">RIGHT(INDIRECT(ADDRESS(2*AU11-2+99,11,,,PatchTable)),30)</f>
        <v/>
      </c>
      <c r="AV15" s="67" t="str">
        <f ca="1">RIGHT(INDIRECT(ADDRESS(2*AU11-1+99,11,,,PatchTable)),30)</f>
        <v/>
      </c>
      <c r="AW15" s="66"/>
      <c r="AX15" s="67" t="str">
        <f ca="1">RIGHT(INDIRECT(ADDRESS(2*AX11-2+99,11,,,PatchTable)),30)</f>
        <v/>
      </c>
      <c r="AY15" s="67" t="str">
        <f ca="1">RIGHT(INDIRECT(ADDRESS(2*AX11-1+99,11,,,PatchTable)),30)</f>
        <v/>
      </c>
      <c r="AZ15" s="66"/>
      <c r="BA15" s="67" t="str">
        <f ca="1">RIGHT(INDIRECT(ADDRESS(2*BA11-2+99,11,,,PatchTable)),5)</f>
        <v/>
      </c>
      <c r="BB15" s="67" t="str">
        <f ca="1">RIGHT(INDIRECT(ADDRESS(2*BA11-1+99,11,,,PatchTable)),5)</f>
        <v/>
      </c>
      <c r="BC15" s="66"/>
      <c r="BD15" s="67" t="str">
        <f ca="1">RIGHT(INDIRECT(ADDRESS(2*BD11-2+99,11,,,PatchTable)),30)</f>
        <v/>
      </c>
      <c r="BE15" s="67" t="str">
        <f ca="1">RIGHT(INDIRECT(ADDRESS(2*BD11-1+99,11,,,PatchTable)),30)</f>
        <v/>
      </c>
      <c r="BF15" s="66"/>
      <c r="BG15" s="67" t="str">
        <f ca="1">RIGHT(INDIRECT(ADDRESS(2*BG11-2+99,11,,,PatchTable)),30)</f>
        <v/>
      </c>
      <c r="BH15" s="67" t="str">
        <f ca="1">RIGHT(INDIRECT(ADDRESS(2*BG11-1+99,11,,,PatchTable)),30)</f>
        <v/>
      </c>
      <c r="BI15" s="66"/>
      <c r="BJ15" s="67" t="str">
        <f ca="1">RIGHT(INDIRECT(ADDRESS(2*BJ11-2+99,11,,,PatchTable)),30)</f>
        <v/>
      </c>
      <c r="BK15" s="67" t="str">
        <f ca="1">RIGHT(INDIRECT(ADDRESS(2*BJ11-1+99,11,,,PatchTable)),30)</f>
        <v/>
      </c>
      <c r="BL15" s="66"/>
      <c r="BM15" s="67" t="str">
        <f ca="1">RIGHT(INDIRECT(ADDRESS(2*BM11-2+99,11,,,PatchTable)),30)</f>
        <v/>
      </c>
      <c r="BN15" s="67" t="str">
        <f ca="1">RIGHT(INDIRECT(ADDRESS(2*BM11-1+99,11,,,PatchTable)),30)</f>
        <v/>
      </c>
      <c r="BO15" s="66"/>
      <c r="BP15" s="67" t="str">
        <f ca="1">RIGHT(INDIRECT(ADDRESS(2*BP11-2+99,11,,,PatchTable)),30)</f>
        <v/>
      </c>
      <c r="BQ15" s="67" t="str">
        <f ca="1">RIGHT(INDIRECT(ADDRESS(2*BP11-1+99,11,,,PatchTable)),30)</f>
        <v/>
      </c>
      <c r="BR15" s="66"/>
      <c r="BS15" s="67" t="str">
        <f ca="1">RIGHT(INDIRECT(ADDRESS(2*BS11-2+99,11,,,PatchTable)),30)</f>
        <v/>
      </c>
      <c r="BT15" s="67" t="str">
        <f ca="1">RIGHT(INDIRECT(ADDRESS(2*BS11-1+99,11,,,PatchTable)),30)</f>
        <v/>
      </c>
      <c r="BU15" s="2"/>
    </row>
    <row r="16" spans="1:73" x14ac:dyDescent="0.55000000000000004">
      <c r="A16" s="94"/>
      <c r="B16" s="7" t="s">
        <v>41</v>
      </c>
      <c r="C16" s="7" t="str">
        <f>"TX"&amp;RIGHT(B16,3)</f>
        <v>TXA12</v>
      </c>
      <c r="D16" s="8"/>
      <c r="E16" s="7" t="str">
        <f>LEFT(B16,3)&amp;TEXT(RIGHT(B16,2)-1,"#00")</f>
        <v>RXA11</v>
      </c>
      <c r="F16" s="7" t="str">
        <f>"TX"&amp;RIGHT(E16,3)</f>
        <v>TXA11</v>
      </c>
      <c r="G16" s="8"/>
      <c r="H16" s="7" t="str">
        <f>LEFT(E16,3)&amp;TEXT(RIGHT(E16,2)-1,"#00")</f>
        <v>RXA10</v>
      </c>
      <c r="I16" s="7" t="str">
        <f>"TX"&amp;RIGHT(H16,3)</f>
        <v>TXA10</v>
      </c>
      <c r="J16" s="8"/>
      <c r="K16" s="7" t="str">
        <f>LEFT(H16,3)&amp;TEXT(RIGHT(H16,2)-1,"#00")</f>
        <v>RXA09</v>
      </c>
      <c r="L16" s="7" t="str">
        <f>"TX"&amp;RIGHT(K16,3)</f>
        <v>TXA09</v>
      </c>
      <c r="M16" s="8"/>
      <c r="N16" s="7" t="str">
        <f>LEFT(K16,3)&amp;TEXT(RIGHT(K16,2)-1,"#00")</f>
        <v>RXA08</v>
      </c>
      <c r="O16" s="7" t="str">
        <f>"TX"&amp;RIGHT(N16,3)</f>
        <v>TXA08</v>
      </c>
      <c r="P16" s="8"/>
      <c r="Q16" s="7" t="str">
        <f>LEFT(N16,3)&amp;TEXT(RIGHT(N16,2)-1,"#00")</f>
        <v>RXA07</v>
      </c>
      <c r="R16" s="7" t="str">
        <f>"TX"&amp;RIGHT(Q16,3)</f>
        <v>TXA07</v>
      </c>
      <c r="S16" s="8"/>
      <c r="T16" s="7" t="str">
        <f>LEFT(Q16,3)&amp;TEXT(RIGHT(Q16,2)-1,"#00")</f>
        <v>RXA06</v>
      </c>
      <c r="U16" s="7" t="str">
        <f>"TX"&amp;RIGHT(T16,3)</f>
        <v>TXA06</v>
      </c>
      <c r="V16" s="8"/>
      <c r="W16" s="7" t="str">
        <f>LEFT(T16,3)&amp;TEXT(RIGHT(T16,2)-1,"#00")</f>
        <v>RXA05</v>
      </c>
      <c r="X16" s="7" t="str">
        <f>"TX"&amp;RIGHT(W16,3)</f>
        <v>TXA05</v>
      </c>
      <c r="Y16" s="8"/>
      <c r="Z16" s="7" t="str">
        <f>LEFT(W16,3)&amp;TEXT(RIGHT(W16,2)-1,"#00")</f>
        <v>RXA04</v>
      </c>
      <c r="AA16" s="7" t="str">
        <f>"TX"&amp;RIGHT(Z16,3)</f>
        <v>TXA04</v>
      </c>
      <c r="AB16" s="8"/>
      <c r="AC16" s="7" t="str">
        <f>LEFT(Z16,3)&amp;TEXT(RIGHT(Z16,2)-1,"#00")</f>
        <v>RXA03</v>
      </c>
      <c r="AD16" s="7" t="str">
        <f>"TX"&amp;RIGHT(AC16,3)</f>
        <v>TXA03</v>
      </c>
      <c r="AE16" s="8"/>
      <c r="AF16" s="7" t="str">
        <f>LEFT(AC16,3)&amp;TEXT(RIGHT(AC16,2)-1,"#00")</f>
        <v>RXA02</v>
      </c>
      <c r="AG16" s="7" t="str">
        <f>"TX"&amp;RIGHT(AF16,3)</f>
        <v>TXA02</v>
      </c>
      <c r="AH16" s="8"/>
      <c r="AI16" s="7" t="str">
        <f>LEFT(AF16,3)&amp;TEXT(RIGHT(AF16,2)-1,"#00")</f>
        <v>RXA01</v>
      </c>
      <c r="AJ16" s="7" t="str">
        <f>"TX"&amp;RIGHT(AI16,3)</f>
        <v>TXA01</v>
      </c>
      <c r="AK16" s="3"/>
      <c r="AL16" s="7" t="s">
        <v>42</v>
      </c>
      <c r="AM16" s="7" t="str">
        <f>"TX"&amp;RIGHT(AL16,3)</f>
        <v>TXD12</v>
      </c>
      <c r="AN16" s="8"/>
      <c r="AO16" s="7" t="str">
        <f>LEFT(AL16,3)&amp;TEXT(RIGHT(AL16,2)-1,"#00")</f>
        <v>RXD11</v>
      </c>
      <c r="AP16" s="7" t="str">
        <f>"TX"&amp;RIGHT(AO16,3)</f>
        <v>TXD11</v>
      </c>
      <c r="AQ16" s="8"/>
      <c r="AR16" s="7" t="str">
        <f>LEFT(AO16,3)&amp;TEXT(RIGHT(AO16,2)-1,"#00")</f>
        <v>RXD10</v>
      </c>
      <c r="AS16" s="7" t="str">
        <f>"TX"&amp;RIGHT(AR16,3)</f>
        <v>TXD10</v>
      </c>
      <c r="AT16" s="8"/>
      <c r="AU16" s="7" t="str">
        <f>LEFT(AR16,3)&amp;TEXT(RIGHT(AR16,2)-1,"#00")</f>
        <v>RXD09</v>
      </c>
      <c r="AV16" s="7" t="str">
        <f>"TX"&amp;RIGHT(AU16,3)</f>
        <v>TXD09</v>
      </c>
      <c r="AW16" s="8"/>
      <c r="AX16" s="7" t="str">
        <f>LEFT(AU16,3)&amp;TEXT(RIGHT(AU16,2)-1,"#00")</f>
        <v>RXD08</v>
      </c>
      <c r="AY16" s="7" t="str">
        <f>"TX"&amp;RIGHT(AX16,3)</f>
        <v>TXD08</v>
      </c>
      <c r="AZ16" s="8"/>
      <c r="BA16" s="7" t="str">
        <f>LEFT(AX16,3)&amp;TEXT(RIGHT(AX16,2)-1,"#00")</f>
        <v>RXD07</v>
      </c>
      <c r="BB16" s="7" t="str">
        <f>"TX"&amp;RIGHT(BA16,3)</f>
        <v>TXD07</v>
      </c>
      <c r="BC16" s="8"/>
      <c r="BD16" s="7" t="str">
        <f>LEFT(BA16,3)&amp;TEXT(RIGHT(BA16,2)-1,"#00")</f>
        <v>RXD06</v>
      </c>
      <c r="BE16" s="7" t="str">
        <f>"TX"&amp;RIGHT(BD16,3)</f>
        <v>TXD06</v>
      </c>
      <c r="BF16" s="8"/>
      <c r="BG16" s="7" t="str">
        <f>LEFT(BD16,3)&amp;TEXT(RIGHT(BD16,2)-1,"#00")</f>
        <v>RXD05</v>
      </c>
      <c r="BH16" s="7" t="str">
        <f>"TX"&amp;RIGHT(BG16,3)</f>
        <v>TXD05</v>
      </c>
      <c r="BI16" s="8"/>
      <c r="BJ16" s="7" t="str">
        <f>LEFT(BG16,3)&amp;TEXT(RIGHT(BG16,2)-1,"#00")</f>
        <v>RXD04</v>
      </c>
      <c r="BK16" s="7" t="str">
        <f>"TX"&amp;RIGHT(BJ16,3)</f>
        <v>TXD04</v>
      </c>
      <c r="BL16" s="8"/>
      <c r="BM16" s="7" t="str">
        <f>LEFT(BJ16,3)&amp;TEXT(RIGHT(BJ16,2)-1,"#00")</f>
        <v>RXD03</v>
      </c>
      <c r="BN16" s="7" t="str">
        <f>"TX"&amp;RIGHT(BM16,3)</f>
        <v>TXD03</v>
      </c>
      <c r="BO16" s="8"/>
      <c r="BP16" s="7" t="str">
        <f>LEFT(BM16,3)&amp;TEXT(RIGHT(BM16,2)-1,"#00")</f>
        <v>RXD02</v>
      </c>
      <c r="BQ16" s="7" t="str">
        <f>"TX"&amp;RIGHT(BP16,3)</f>
        <v>TXD02</v>
      </c>
      <c r="BR16" s="8"/>
      <c r="BS16" s="7" t="str">
        <f>LEFT(BP16,3)&amp;TEXT(RIGHT(BP16,2)-1,"#00")</f>
        <v>RXD01</v>
      </c>
      <c r="BT16" s="7" t="str">
        <f>"TX"&amp;RIGHT(BS16,3)</f>
        <v>TXD01</v>
      </c>
      <c r="BU16" s="3"/>
    </row>
    <row r="17" spans="1:73" x14ac:dyDescent="0.5500000000000000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20" spans="1:73" x14ac:dyDescent="0.55000000000000004">
      <c r="A20" s="3"/>
      <c r="B20" s="88" t="s">
        <v>62</v>
      </c>
      <c r="C20" s="89" t="str">
        <f>LEFT(B20,1)&amp;MID(B20,2,1)&amp;MID(B20,3,3)&amp;TEXT(RIGHT(B20,2)+1,"#00")</f>
        <v>C1-LC02</v>
      </c>
      <c r="D20" s="4"/>
      <c r="E20" s="88" t="str">
        <f>LEFT(C20,1)&amp;MID(C20,2,1)&amp;MID(C20,3,3)&amp;TEXT(RIGHT(C20,2)+1,"#00")</f>
        <v>C1-LC03</v>
      </c>
      <c r="F20" s="89" t="str">
        <f>LEFT(E20,1)&amp;MID(E20,2,1)&amp;MID(E20,3,3)&amp;TEXT(RIGHT(E20,2)+1,"#00")</f>
        <v>C1-LC04</v>
      </c>
      <c r="G20" s="4"/>
      <c r="H20" s="88" t="str">
        <f>LEFT(F20,1)&amp;MID(F20,2,1)&amp;MID(F20,3,3)&amp;TEXT(RIGHT(F20,2)+1,"#00")</f>
        <v>C1-LC05</v>
      </c>
      <c r="I20" s="89" t="str">
        <f>LEFT(H20,1)&amp;MID(H20,2,1)&amp;MID(H20,3,3)&amp;TEXT(RIGHT(H20,2)+1,"#00")</f>
        <v>C1-LC06</v>
      </c>
      <c r="J20" s="4"/>
      <c r="K20" s="88" t="str">
        <f>LEFT(I20,1)&amp;MID(I20,2,1)&amp;MID(I20,3,3)&amp;TEXT(RIGHT(I20,2)+1,"#00")</f>
        <v>C1-LC07</v>
      </c>
      <c r="L20" s="89" t="str">
        <f>LEFT(K20,1)&amp;MID(K20,2,1)&amp;MID(K20,3,3)&amp;TEXT(RIGHT(K20,2)+1,"#00")</f>
        <v>C1-LC08</v>
      </c>
      <c r="M20" s="4"/>
      <c r="N20" s="88" t="str">
        <f>LEFT(L20,1)&amp;MID(L20,2,1)&amp;MID(L20,3,3)&amp;TEXT(RIGHT(L20,2)+1,"#00")</f>
        <v>C1-LC09</v>
      </c>
      <c r="O20" s="89" t="str">
        <f>LEFT(N20,1)&amp;MID(N20,2,1)&amp;MID(N20,3,3)&amp;TEXT(RIGHT(N20,2)+1,"#00")</f>
        <v>C1-LC10</v>
      </c>
      <c r="P20" s="4"/>
      <c r="Q20" s="88" t="str">
        <f>LEFT(O20,1)&amp;MID(O20,2,1)&amp;MID(O20,3,3)&amp;TEXT(RIGHT(O20,2)+1,"#00")</f>
        <v>C1-LC11</v>
      </c>
      <c r="R20" s="89" t="str">
        <f>LEFT(Q20,1)&amp;MID(Q20,2,1)&amp;MID(Q20,3,3)&amp;TEXT(RIGHT(Q20,2)+1,"#00")</f>
        <v>C1-LC12</v>
      </c>
      <c r="S20" s="4"/>
      <c r="T20" s="88" t="s">
        <v>63</v>
      </c>
      <c r="U20" s="89" t="str">
        <f>LEFT(T20,1)&amp;MID(T20,2,1)&amp;MID(T20,3,3)&amp;TEXT(RIGHT(T20,2)+1,"#00")</f>
        <v>C2-LC02</v>
      </c>
      <c r="V20" s="4"/>
      <c r="W20" s="88" t="str">
        <f>LEFT(U20,1)&amp;MID(U20,2,1)&amp;MID(U20,3,3)&amp;TEXT(RIGHT(U20,2)+1,"#00")</f>
        <v>C2-LC03</v>
      </c>
      <c r="X20" s="89" t="str">
        <f>LEFT(W20,1)&amp;MID(W20,2,1)&amp;MID(W20,3,3)&amp;TEXT(RIGHT(W20,2)+1,"#00")</f>
        <v>C2-LC04</v>
      </c>
      <c r="Y20" s="4"/>
      <c r="Z20" s="88" t="str">
        <f>LEFT(X20,1)&amp;MID(X20,2,1)&amp;MID(X20,3,3)&amp;TEXT(RIGHT(X20,2)+1,"#00")</f>
        <v>C2-LC05</v>
      </c>
      <c r="AA20" s="89" t="str">
        <f>LEFT(Z20,1)&amp;MID(Z20,2,1)&amp;MID(Z20,3,3)&amp;TEXT(RIGHT(Z20,2)+1,"#00")</f>
        <v>C2-LC06</v>
      </c>
      <c r="AB20" s="4"/>
      <c r="AC20" s="88" t="str">
        <f>LEFT(AA20,1)&amp;MID(AA20,2,1)&amp;MID(AA20,3,3)&amp;TEXT(RIGHT(AA20,2)+1,"#00")</f>
        <v>C2-LC07</v>
      </c>
      <c r="AD20" s="89" t="str">
        <f>LEFT(AC20,1)&amp;MID(AC20,2,1)&amp;MID(AC20,3,3)&amp;TEXT(RIGHT(AC20,2)+1,"#00")</f>
        <v>C2-LC08</v>
      </c>
      <c r="AE20" s="4"/>
      <c r="AF20" s="88" t="str">
        <f>LEFT(AD20,1)&amp;MID(AD20,2,1)&amp;MID(AD20,3,3)&amp;TEXT(RIGHT(AD20,2)+1,"#00")</f>
        <v>C2-LC09</v>
      </c>
      <c r="AG20" s="89" t="str">
        <f>LEFT(AF20,1)&amp;MID(AF20,2,1)&amp;MID(AF20,3,3)&amp;TEXT(RIGHT(AF20,2)+1,"#00")</f>
        <v>C2-LC10</v>
      </c>
      <c r="AH20" s="4"/>
      <c r="AI20" s="88" t="str">
        <f>LEFT(AG20,1)&amp;MID(AG20,2,1)&amp;MID(AG20,3,3)&amp;TEXT(RIGHT(AG20,2)+1,"#00")</f>
        <v>C2-LC11</v>
      </c>
      <c r="AJ20" s="89" t="str">
        <f>LEFT(AI20,1)&amp;MID(AI20,2,1)&amp;MID(AI20,3,3)&amp;TEXT(RIGHT(AI20,2)+1,"#00")</f>
        <v>C2-LC12</v>
      </c>
      <c r="AK20" s="2"/>
      <c r="AL20" s="88" t="s">
        <v>65</v>
      </c>
      <c r="AM20" s="89" t="str">
        <f>LEFT(AL20,1)&amp;MID(AL20,2,1)&amp;MID(AL20,3,3)&amp;TEXT(RIGHT(AL20,2)+1,"#00")</f>
        <v>C4-LC02</v>
      </c>
      <c r="AN20" s="4"/>
      <c r="AO20" s="88" t="str">
        <f>LEFT(AM20,1)&amp;MID(AM20,2,1)&amp;MID(AM20,3,3)&amp;TEXT(RIGHT(AM20,2)+1,"#00")</f>
        <v>C4-LC03</v>
      </c>
      <c r="AP20" s="89" t="str">
        <f>LEFT(AO20,1)&amp;MID(AO20,2,1)&amp;MID(AO20,3,3)&amp;TEXT(RIGHT(AO20,2)+1,"#00")</f>
        <v>C4-LC04</v>
      </c>
      <c r="AQ20" s="4"/>
      <c r="AR20" s="88" t="str">
        <f>LEFT(AP20,1)&amp;MID(AP20,2,1)&amp;MID(AP20,3,3)&amp;TEXT(RIGHT(AP20,2)+1,"#00")</f>
        <v>C4-LC05</v>
      </c>
      <c r="AS20" s="89" t="str">
        <f>LEFT(AR20,1)&amp;MID(AR20,2,1)&amp;MID(AR20,3,3)&amp;TEXT(RIGHT(AR20,2)+1,"#00")</f>
        <v>C4-LC06</v>
      </c>
      <c r="AT20" s="4"/>
      <c r="AU20" s="88" t="str">
        <f>LEFT(AS20,1)&amp;MID(AS20,2,1)&amp;MID(AS20,3,3)&amp;TEXT(RIGHT(AS20,2)+1,"#00")</f>
        <v>C4-LC07</v>
      </c>
      <c r="AV20" s="89" t="str">
        <f>LEFT(AU20,1)&amp;MID(AU20,2,1)&amp;MID(AU20,3,3)&amp;TEXT(RIGHT(AU20,2)+1,"#00")</f>
        <v>C4-LC08</v>
      </c>
      <c r="AW20" s="4"/>
      <c r="AX20" s="88" t="str">
        <f>LEFT(AV20,1)&amp;MID(AV20,2,1)&amp;MID(AV20,3,3)&amp;TEXT(RIGHT(AV20,2)+1,"#00")</f>
        <v>C4-LC09</v>
      </c>
      <c r="AY20" s="89" t="str">
        <f>LEFT(AX20,1)&amp;MID(AX20,2,1)&amp;MID(AX20,3,3)&amp;TEXT(RIGHT(AX20,2)+1,"#00")</f>
        <v>C4-LC10</v>
      </c>
      <c r="AZ20" s="4"/>
      <c r="BA20" s="88" t="str">
        <f>LEFT(AY20,1)&amp;MID(AY20,2,1)&amp;MID(AY20,3,3)&amp;TEXT(RIGHT(AY20,2)+1,"#00")</f>
        <v>C4-LC11</v>
      </c>
      <c r="BB20" s="89" t="str">
        <f>LEFT(BA20,1)&amp;MID(BA20,2,1)&amp;MID(BA20,3,3)&amp;TEXT(RIGHT(BA20,2)+1,"#00")</f>
        <v>C4-LC12</v>
      </c>
      <c r="BC20" s="4"/>
      <c r="BD20" s="88" t="s">
        <v>64</v>
      </c>
      <c r="BE20" s="89" t="str">
        <f>LEFT(BD20,1)&amp;MID(BD20,2,1)&amp;MID(BD20,3,3)&amp;TEXT(RIGHT(BD20,2)+1,"#00")</f>
        <v>C5-LC02</v>
      </c>
      <c r="BF20" s="4"/>
      <c r="BG20" s="88" t="str">
        <f>LEFT(BE20,1)&amp;MID(BE20,2,1)&amp;MID(BE20,3,3)&amp;TEXT(RIGHT(BE20,2)+1,"#00")</f>
        <v>C5-LC03</v>
      </c>
      <c r="BH20" s="89" t="str">
        <f>LEFT(BG20,1)&amp;MID(BG20,2,1)&amp;MID(BG20,3,3)&amp;TEXT(RIGHT(BG20,2)+1,"#00")</f>
        <v>C5-LC04</v>
      </c>
      <c r="BI20" s="4"/>
      <c r="BJ20" s="88" t="str">
        <f>LEFT(BH20,1)&amp;MID(BH20,2,1)&amp;MID(BH20,3,3)&amp;TEXT(RIGHT(BH20,2)+1,"#00")</f>
        <v>C5-LC05</v>
      </c>
      <c r="BK20" s="89" t="str">
        <f>LEFT(BJ20,1)&amp;MID(BJ20,2,1)&amp;MID(BJ20,3,3)&amp;TEXT(RIGHT(BJ20,2)+1,"#00")</f>
        <v>C5-LC06</v>
      </c>
      <c r="BL20" s="4"/>
      <c r="BM20" s="88" t="str">
        <f>LEFT(BK20,1)&amp;MID(BK20,2,1)&amp;MID(BK20,3,3)&amp;TEXT(RIGHT(BK20,2)+1,"#00")</f>
        <v>C5-LC07</v>
      </c>
      <c r="BN20" s="89" t="str">
        <f>LEFT(BM20,1)&amp;MID(BM20,2,1)&amp;MID(BM20,3,3)&amp;TEXT(RIGHT(BM20,2)+1,"#00")</f>
        <v>C5-LC08</v>
      </c>
      <c r="BO20" s="4"/>
      <c r="BP20" s="88" t="str">
        <f>LEFT(BN20,1)&amp;MID(BN20,2,1)&amp;MID(BN20,3,3)&amp;TEXT(RIGHT(BN20,2)+1,"#00")</f>
        <v>C5-LC09</v>
      </c>
      <c r="BQ20" s="89" t="str">
        <f>LEFT(BP20,1)&amp;MID(BP20,2,1)&amp;MID(BP20,3,3)&amp;TEXT(RIGHT(BP20,2)+1,"#00")</f>
        <v>C5-LC10</v>
      </c>
      <c r="BR20" s="4"/>
      <c r="BS20" s="88" t="str">
        <f>LEFT(BQ20,1)&amp;MID(BQ20,2,1)&amp;MID(BQ20,3,3)&amp;TEXT(RIGHT(BQ20,2)+1,"#00")</f>
        <v>C5-LC11</v>
      </c>
      <c r="BT20" s="89" t="str">
        <f>LEFT(BS20,1)&amp;MID(BS20,2,1)&amp;MID(BS20,3,3)&amp;TEXT(RIGHT(BS20,2)+1,"#00")</f>
        <v>C5-LC12</v>
      </c>
      <c r="BU20" s="2"/>
    </row>
    <row r="21" spans="1:73" x14ac:dyDescent="0.55000000000000004">
      <c r="A21" s="90" t="s">
        <v>67</v>
      </c>
      <c r="B21" s="67" t="str">
        <f ca="1">"["&amp;INDIRECT(ADDRESS(147+5*12+RIGHT(B20,2)-1,2,,,PatchTable))&amp;"/"&amp;INDIRECT(ADDRESS(147+5*12+RIGHT(B20,2)-1,3,,,PatchTable))&amp;"/"&amp;INDIRECT(ADDRESS(147+5*12+RIGHT(B20,2)-1,4,,,PatchTable))&amp;"/"&amp;INDIRECT(ADDRESS(147+5*12+RIGHT(B20,2)-1,5,,,PatchTable))&amp;"/"&amp;INDIRECT(ADDRESS(147+5*12+RIGHT(B20,2)-1,6,,,PatchTable))&amp;"]"</f>
        <v>[turano/Prime712/160/4/RXB12]</v>
      </c>
      <c r="C21" s="67" t="str">
        <f ca="1">"["&amp;INDIRECT(ADDRESS(147+5*12+RIGHT(C20,2)-1,2,,,PatchTable))&amp;"/"&amp;INDIRECT(ADDRESS(147+5*12+RIGHT(C20,2)-1,3,,,PatchTable))&amp;"/"&amp;INDIRECT(ADDRESS(147+5*12+RIGHT(C20,2)-1,4,,,PatchTable))&amp;"/"&amp;INDIRECT(ADDRESS(147+5*12+RIGHT(C20,2)-1,5,,,PatchTable))&amp;"/"&amp;INDIRECT(ADDRESS(147+5*12+RIGHT(C20,2)-1,6,,,PatchTable))&amp;"]"</f>
        <v>[turano/Prime712/160/4/RXB11]</v>
      </c>
      <c r="D21" s="66"/>
      <c r="E21" s="67" t="str">
        <f ca="1">"["&amp;INDIRECT(ADDRESS(147+5*12+RIGHT(E20,2)-1,2,,,PatchTable))&amp;"/"&amp;INDIRECT(ADDRESS(147+5*12+RIGHT(E20,2)-1,3,,,PatchTable))&amp;"/"&amp;INDIRECT(ADDRESS(147+5*12+RIGHT(E20,2)-1,4,,,PatchTable))&amp;"/"&amp;INDIRECT(ADDRESS(147+5*12+RIGHT(E20,2)-1,5,,,PatchTable))&amp;"/"&amp;INDIRECT(ADDRESS(147+5*12+RIGHT(E20,2)-1,6,,,PatchTable))&amp;"]"</f>
        <v>[turano/Prime712/160/4/RXB10]</v>
      </c>
      <c r="F21" s="67" t="str">
        <f ca="1">"["&amp;INDIRECT(ADDRESS(147+5*12+RIGHT(F20,2)-1,2,,,PatchTable))&amp;"/"&amp;INDIRECT(ADDRESS(147+5*12+RIGHT(F20,2)-1,3,,,PatchTable))&amp;"/"&amp;INDIRECT(ADDRESS(147+5*12+RIGHT(F20,2)-1,4,,,PatchTable))&amp;"/"&amp;INDIRECT(ADDRESS(147+5*12+RIGHT(F20,2)-1,5,,,PatchTable))&amp;"/"&amp;INDIRECT(ADDRESS(147+5*12+RIGHT(F20,2)-1,6,,,PatchTable))&amp;"]"</f>
        <v>[turano/Prime712/160/4/RXB09]</v>
      </c>
      <c r="G21" s="66"/>
      <c r="H21" s="67" t="str">
        <f ca="1">"["&amp;INDIRECT(ADDRESS(147+5*12+RIGHT(H20,2)-1,2,,,PatchTable))&amp;"/"&amp;INDIRECT(ADDRESS(147+5*12+RIGHT(H20,2)-1,3,,,PatchTable))&amp;"/"&amp;INDIRECT(ADDRESS(147+5*12+RIGHT(H20,2)-1,4,,,PatchTable))&amp;"/"&amp;INDIRECT(ADDRESS(147+5*12+RIGHT(H20,2)-1,5,,,PatchTable))&amp;"/"&amp;INDIRECT(ADDRESS(147+5*12+RIGHT(H20,2)-1,6,,,PatchTable))&amp;"]"</f>
        <v>[turano/Prime712/160/4/RXB08]</v>
      </c>
      <c r="I21" s="67" t="str">
        <f ca="1">"["&amp;INDIRECT(ADDRESS(147+5*12+RIGHT(I20,2)-1,2,,,PatchTable))&amp;"/"&amp;INDIRECT(ADDRESS(147+5*12+RIGHT(I20,2)-1,3,,,PatchTable))&amp;"/"&amp;INDIRECT(ADDRESS(147+5*12+RIGHT(I20,2)-1,4,,,PatchTable))&amp;"/"&amp;INDIRECT(ADDRESS(147+5*12+RIGHT(I20,2)-1,5,,,PatchTable))&amp;"/"&amp;INDIRECT(ADDRESS(147+5*12+RIGHT(I20,2)-1,6,,,PatchTable))&amp;"]"</f>
        <v>[turano/Prime712/160/4/RXB07]</v>
      </c>
      <c r="J21" s="66"/>
      <c r="K21" s="67" t="str">
        <f ca="1">"["&amp;INDIRECT(ADDRESS(147+5*12+RIGHT(K20,2)-1,2,,,PatchTable))&amp;"/"&amp;INDIRECT(ADDRESS(147+5*12+RIGHT(K20,2)-1,3,,,PatchTable))&amp;"/"&amp;INDIRECT(ADDRESS(147+5*12+RIGHT(K20,2)-1,4,,,PatchTable))&amp;"/"&amp;INDIRECT(ADDRESS(147+5*12+RIGHT(K20,2)-1,5,,,PatchTable))&amp;"/"&amp;INDIRECT(ADDRESS(147+5*12+RIGHT(K20,2)-1,6,,,PatchTable))&amp;"]"</f>
        <v>[turano/Prime712/160/4/RXB06]</v>
      </c>
      <c r="L21" s="67" t="str">
        <f ca="1">"["&amp;INDIRECT(ADDRESS(147+5*12+RIGHT(L20,2)-1,2,,,PatchTable))&amp;"/"&amp;INDIRECT(ADDRESS(147+5*12+RIGHT(L20,2)-1,3,,,PatchTable))&amp;"/"&amp;INDIRECT(ADDRESS(147+5*12+RIGHT(L20,2)-1,4,,,PatchTable))&amp;"/"&amp;INDIRECT(ADDRESS(147+5*12+RIGHT(L20,2)-1,5,,,PatchTable))&amp;"/"&amp;INDIRECT(ADDRESS(147+5*12+RIGHT(L20,2)-1,6,,,PatchTable))&amp;"]"</f>
        <v>[turano/Prime712/160/4/RXB05]</v>
      </c>
      <c r="M21" s="66"/>
      <c r="N21" s="67" t="str">
        <f ca="1">"["&amp;INDIRECT(ADDRESS(147+5*12+RIGHT(N20,2)-1,2,,,PatchTable))&amp;"/"&amp;INDIRECT(ADDRESS(147+5*12+RIGHT(N20,2)-1,3,,,PatchTable))&amp;"/"&amp;INDIRECT(ADDRESS(147+5*12+RIGHT(N20,2)-1,4,,,PatchTable))&amp;"/"&amp;INDIRECT(ADDRESS(147+5*12+RIGHT(N20,2)-1,5,,,PatchTable))&amp;"/"&amp;INDIRECT(ADDRESS(147+5*12+RIGHT(N20,2)-1,6,,,PatchTable))&amp;"]"</f>
        <v>[turano/Prime712/160/4/RXB04]</v>
      </c>
      <c r="O21" s="67" t="str">
        <f ca="1">"["&amp;INDIRECT(ADDRESS(147+5*12+RIGHT(O20,2)-1,2,,,PatchTable))&amp;"/"&amp;INDIRECT(ADDRESS(147+5*12+RIGHT(O20,2)-1,3,,,PatchTable))&amp;"/"&amp;INDIRECT(ADDRESS(147+5*12+RIGHT(O20,2)-1,4,,,PatchTable))&amp;"/"&amp;INDIRECT(ADDRESS(147+5*12+RIGHT(O20,2)-1,5,,,PatchTable))&amp;"/"&amp;INDIRECT(ADDRESS(147+5*12+RIGHT(O20,2)-1,6,,,PatchTable))&amp;"]"</f>
        <v>[turano/Prime712/160/4/RXB03]</v>
      </c>
      <c r="P21" s="66"/>
      <c r="Q21" s="67" t="str">
        <f ca="1">"["&amp;INDIRECT(ADDRESS(147+5*12+RIGHT(Q20,2)-1,2,,,PatchTable))&amp;"/"&amp;INDIRECT(ADDRESS(147+5*12+RIGHT(Q20,2)-1,3,,,PatchTable))&amp;"/"&amp;INDIRECT(ADDRESS(147+5*12+RIGHT(Q20,2)-1,4,,,PatchTable))&amp;"/"&amp;INDIRECT(ADDRESS(147+5*12+RIGHT(Q20,2)-1,5,,,PatchTable))&amp;"/"&amp;INDIRECT(ADDRESS(147+5*12+RIGHT(Q20,2)-1,6,,,PatchTable))&amp;"]"</f>
        <v>[turano/Prime712/160/4/RXB02]</v>
      </c>
      <c r="R21" s="67" t="str">
        <f ca="1">"["&amp;INDIRECT(ADDRESS(147+5*12+RIGHT(R20,2)-1,2,,,PatchTable))&amp;"/"&amp;INDIRECT(ADDRESS(147+5*12+RIGHT(R20,2)-1,3,,,PatchTable))&amp;"/"&amp;INDIRECT(ADDRESS(147+5*12+RIGHT(R20,2)-1,4,,,PatchTable))&amp;"/"&amp;INDIRECT(ADDRESS(147+5*12+RIGHT(R20,2)-1,5,,,PatchTable))&amp;"/"&amp;INDIRECT(ADDRESS(147+5*12+RIGHT(R20,2)-1,6,,,PatchTable))&amp;"]"</f>
        <v>[turano/Prime712/160/4/RXB01]</v>
      </c>
      <c r="S21" s="66"/>
      <c r="T21" s="67" t="str">
        <f ca="1">"["&amp;INDIRECT(ADDRESS(147+7*12+RIGHT(T20,2)-1,2,,,PatchTable))&amp;"/"&amp;INDIRECT(ADDRESS(147+7*12+RIGHT(T20,2)-1,3,,,PatchTable))&amp;"/"&amp;INDIRECT(ADDRESS(147+7*12+RIGHT(T20,2)-1,4,,,PatchTable))&amp;"/"&amp;INDIRECT(ADDRESS(147+7*12+RIGHT(T20,2)-1,5,,,PatchTable))&amp;"/"&amp;INDIRECT(ADDRESS(147+7*12+RIGHT(T20,2)-1,6,,,PatchTable))&amp;"]"</f>
        <v>[turano/Prime712/161/6/RXB12]</v>
      </c>
      <c r="U21" s="67" t="str">
        <f ca="1">"["&amp;INDIRECT(ADDRESS(147+7*12+RIGHT(U20,2)-1,2,,,PatchTable))&amp;"/"&amp;INDIRECT(ADDRESS(147+7*12+RIGHT(U20,2)-1,3,,,PatchTable))&amp;"/"&amp;INDIRECT(ADDRESS(147+7*12+RIGHT(U20,2)-1,4,,,PatchTable))&amp;"/"&amp;INDIRECT(ADDRESS(147+7*12+RIGHT(U20,2)-1,5,,,PatchTable))&amp;"/"&amp;INDIRECT(ADDRESS(147+7*12+RIGHT(U20,2)-1,6,,,PatchTable))&amp;"]"</f>
        <v>[turano/Prime712/161/6/RXB11]</v>
      </c>
      <c r="V21" s="66"/>
      <c r="W21" s="67" t="str">
        <f ca="1">"["&amp;INDIRECT(ADDRESS(147+7*12+RIGHT(W20,2)-1,2,,,PatchTable))&amp;"/"&amp;INDIRECT(ADDRESS(147+7*12+RIGHT(W20,2)-1,3,,,PatchTable))&amp;"/"&amp;INDIRECT(ADDRESS(147+7*12+RIGHT(W20,2)-1,4,,,PatchTable))&amp;"/"&amp;INDIRECT(ADDRESS(147+7*12+RIGHT(W20,2)-1,5,,,PatchTable))&amp;"/"&amp;INDIRECT(ADDRESS(147+7*12+RIGHT(W20,2)-1,6,,,PatchTable))&amp;"]"</f>
        <v>[turano/Prime712/161/6/RXB10]</v>
      </c>
      <c r="X21" s="67" t="str">
        <f ca="1">"["&amp;INDIRECT(ADDRESS(147+7*12+RIGHT(X20,2)-1,2,,,PatchTable))&amp;"/"&amp;INDIRECT(ADDRESS(147+7*12+RIGHT(X20,2)-1,3,,,PatchTable))&amp;"/"&amp;INDIRECT(ADDRESS(147+7*12+RIGHT(X20,2)-1,4,,,PatchTable))&amp;"/"&amp;INDIRECT(ADDRESS(147+7*12+RIGHT(X20,2)-1,5,,,PatchTable))&amp;"/"&amp;INDIRECT(ADDRESS(147+7*12+RIGHT(X20,2)-1,6,,,PatchTable))&amp;"]"</f>
        <v>[turano/Prime712/161/6/RXB09]</v>
      </c>
      <c r="Y21" s="66"/>
      <c r="Z21" s="67" t="str">
        <f ca="1">"["&amp;INDIRECT(ADDRESS(147+7*12+RIGHT(Z20,2)-1,2,,,PatchTable))&amp;"/"&amp;INDIRECT(ADDRESS(147+7*12+RIGHT(Z20,2)-1,3,,,PatchTable))&amp;"/"&amp;INDIRECT(ADDRESS(147+7*12+RIGHT(Z20,2)-1,4,,,PatchTable))&amp;"/"&amp;INDIRECT(ADDRESS(147+7*12+RIGHT(Z20,2)-1,5,,,PatchTable))&amp;"/"&amp;INDIRECT(ADDRESS(147+7*12+RIGHT(Z20,2)-1,6,,,PatchTable))&amp;"]"</f>
        <v>[turano/Prime712/161/6/RXB08]</v>
      </c>
      <c r="AA21" s="67" t="str">
        <f ca="1">"["&amp;INDIRECT(ADDRESS(147+7*12+RIGHT(AA20,2)-1,2,,,PatchTable))&amp;"/"&amp;INDIRECT(ADDRESS(147+7*12+RIGHT(AA20,2)-1,3,,,PatchTable))&amp;"/"&amp;INDIRECT(ADDRESS(147+7*12+RIGHT(AA20,2)-1,4,,,PatchTable))&amp;"/"&amp;INDIRECT(ADDRESS(147+7*12+RIGHT(AA20,2)-1,5,,,PatchTable))&amp;"/"&amp;INDIRECT(ADDRESS(147+7*12+RIGHT(AA20,2)-1,6,,,PatchTable))&amp;"]"</f>
        <v>[turano/Prime712/161/6/RXB07]</v>
      </c>
      <c r="AB21" s="66"/>
      <c r="AC21" s="67" t="str">
        <f ca="1">"["&amp;INDIRECT(ADDRESS(147+7*12+RIGHT(AC20,2)-1,2,,,PatchTable))&amp;"/"&amp;INDIRECT(ADDRESS(147+7*12+RIGHT(AC20,2)-1,3,,,PatchTable))&amp;"/"&amp;INDIRECT(ADDRESS(147+7*12+RIGHT(AC20,2)-1,4,,,PatchTable))&amp;"/"&amp;INDIRECT(ADDRESS(147+7*12+RIGHT(AC20,2)-1,5,,,PatchTable))&amp;"/"&amp;INDIRECT(ADDRESS(147+7*12+RIGHT(AC20,2)-1,6,,,PatchTable))&amp;"]"</f>
        <v>[turano/Prime712/161/6/RXB06]</v>
      </c>
      <c r="AD21" s="67" t="str">
        <f ca="1">"["&amp;INDIRECT(ADDRESS(147+7*12+RIGHT(AD20,2)-1,2,,,PatchTable))&amp;"/"&amp;INDIRECT(ADDRESS(147+7*12+RIGHT(AD20,2)-1,3,,,PatchTable))&amp;"/"&amp;INDIRECT(ADDRESS(147+7*12+RIGHT(AD20,2)-1,4,,,PatchTable))&amp;"/"&amp;INDIRECT(ADDRESS(147+7*12+RIGHT(AD20,2)-1,5,,,PatchTable))&amp;"/"&amp;INDIRECT(ADDRESS(147+7*12+RIGHT(AD20,2)-1,6,,,PatchTable))&amp;"]"</f>
        <v>[turano/Prime712/161/6/RXB05]</v>
      </c>
      <c r="AE21" s="66"/>
      <c r="AF21" s="67" t="str">
        <f ca="1">"["&amp;INDIRECT(ADDRESS(147+7*12+RIGHT(AF20,2)-1,2,,,PatchTable))&amp;"/"&amp;INDIRECT(ADDRESS(147+7*12+RIGHT(AF20,2)-1,3,,,PatchTable))&amp;"/"&amp;INDIRECT(ADDRESS(147+7*12+RIGHT(AF20,2)-1,4,,,PatchTable))&amp;"/"&amp;INDIRECT(ADDRESS(147+7*12+RIGHT(AF20,2)-1,5,,,PatchTable))&amp;"/"&amp;INDIRECT(ADDRESS(147+7*12+RIGHT(AF20,2)-1,6,,,PatchTable))&amp;"]"</f>
        <v>[turano/Prime712/161/6/RXB04]</v>
      </c>
      <c r="AG21" s="67" t="str">
        <f ca="1">"["&amp;INDIRECT(ADDRESS(147+7*12+RIGHT(AG20,2)-1,2,,,PatchTable))&amp;"/"&amp;INDIRECT(ADDRESS(147+7*12+RIGHT(AG20,2)-1,3,,,PatchTable))&amp;"/"&amp;INDIRECT(ADDRESS(147+7*12+RIGHT(AG20,2)-1,4,,,PatchTable))&amp;"/"&amp;INDIRECT(ADDRESS(147+7*12+RIGHT(AG20,2)-1,5,,,PatchTable))&amp;"/"&amp;INDIRECT(ADDRESS(147+7*12+RIGHT(AG20,2)-1,6,,,PatchTable))&amp;"]"</f>
        <v>[turano/Prime712/161/6/RXB03]</v>
      </c>
      <c r="AH21" s="66"/>
      <c r="AI21" s="67" t="str">
        <f ca="1">"["&amp;INDIRECT(ADDRESS(147+7*12+RIGHT(AI20,2)-1,2,,,PatchTable))&amp;"/"&amp;INDIRECT(ADDRESS(147+7*12+RIGHT(AI20,2)-1,3,,,PatchTable))&amp;"/"&amp;INDIRECT(ADDRESS(147+7*12+RIGHT(AI20,2)-1,4,,,PatchTable))&amp;"/"&amp;INDIRECT(ADDRESS(147+7*12+RIGHT(AI20,2)-1,5,,,PatchTable))&amp;"/"&amp;INDIRECT(ADDRESS(147+7*12+RIGHT(AI20,2)-1,6,,,PatchTable))&amp;"]"</f>
        <v>[turano/Prime712/161/6/RXB02]</v>
      </c>
      <c r="AJ21" s="67" t="str">
        <f ca="1">"["&amp;INDIRECT(ADDRESS(147+7*12+RIGHT(AJ20,2)-1,2,,,PatchTable))&amp;"/"&amp;INDIRECT(ADDRESS(147+7*12+RIGHT(AJ20,2)-1,3,,,PatchTable))&amp;"/"&amp;INDIRECT(ADDRESS(147+7*12+RIGHT(AJ20,2)-1,4,,,PatchTable))&amp;"/"&amp;INDIRECT(ADDRESS(147+7*12+RIGHT(AJ20,2)-1,5,,,PatchTable))&amp;"/"&amp;INDIRECT(ADDRESS(147+7*12+RIGHT(AJ20,2)-1,6,,,PatchTable))&amp;"]"</f>
        <v>[turano/Prime712/161/6/RXB01]</v>
      </c>
      <c r="AK21" s="66"/>
      <c r="AL21" s="67" t="str">
        <f ca="1">"["&amp;INDIRECT(ADDRESS(147+1*12+RIGHT(AL20,2)-1,2,,,PatchTable))&amp;"/"&amp;INDIRECT(ADDRESS(147+1*12+RIGHT(AL20,2)-1,3,,,PatchTable))&amp;"/"&amp;INDIRECT(ADDRESS(147+1*12+RIGHT(AL20,2)-1,4,,,PatchTable))&amp;"/"&amp;INDIRECT(ADDRESS(147+1*12+RIGHT(AL20,2)-1,5,,,PatchTable))&amp;"/"&amp;INDIRECT(ADDRESS(147+1*12+RIGHT(AL20,2)-1,6,,,PatchTable))&amp;"]"</f>
        <v>[turano/Prime712/160/4/RXA12]</v>
      </c>
      <c r="AM21" s="67" t="str">
        <f ca="1">"["&amp;INDIRECT(ADDRESS(147+1*12+RIGHT(AM20,2)-1,2,,,PatchTable))&amp;"/"&amp;INDIRECT(ADDRESS(147+1*12+RIGHT(AM20,2)-1,3,,,PatchTable))&amp;"/"&amp;INDIRECT(ADDRESS(147+1*12+RIGHT(AM20,2)-1,4,,,PatchTable))&amp;"/"&amp;INDIRECT(ADDRESS(147+1*12+RIGHT(AM20,2)-1,5,,,PatchTable))&amp;"/"&amp;INDIRECT(ADDRESS(147+1*12+RIGHT(AM20,2)-1,6,,,PatchTable))&amp;"]"</f>
        <v>[turano/Prime712/160/4/RXA11]</v>
      </c>
      <c r="AN21" s="66"/>
      <c r="AO21" s="67" t="str">
        <f ca="1">"["&amp;INDIRECT(ADDRESS(147+1*12+RIGHT(AO20,2)-1,2,,,PatchTable))&amp;"/"&amp;INDIRECT(ADDRESS(147+1*12+RIGHT(AO20,2)-1,3,,,PatchTable))&amp;"/"&amp;INDIRECT(ADDRESS(147+1*12+RIGHT(AO20,2)-1,4,,,PatchTable))&amp;"/"&amp;INDIRECT(ADDRESS(147+1*12+RIGHT(AO20,2)-1,5,,,PatchTable))&amp;"/"&amp;INDIRECT(ADDRESS(147+1*12+RIGHT(AO20,2)-1,6,,,PatchTable))&amp;"]"</f>
        <v>[turano/Prime712/160/4/RXA10]</v>
      </c>
      <c r="AP21" s="67" t="str">
        <f ca="1">"["&amp;INDIRECT(ADDRESS(147+1*12+RIGHT(AP20,2)-1,2,,,PatchTable))&amp;"/"&amp;INDIRECT(ADDRESS(147+1*12+RIGHT(AP20,2)-1,3,,,PatchTable))&amp;"/"&amp;INDIRECT(ADDRESS(147+1*12+RIGHT(AP20,2)-1,4,,,PatchTable))&amp;"/"&amp;INDIRECT(ADDRESS(147+1*12+RIGHT(AP20,2)-1,5,,,PatchTable))&amp;"/"&amp;INDIRECT(ADDRESS(147+1*12+RIGHT(AP20,2)-1,6,,,PatchTable))&amp;"]"</f>
        <v>[turano/Prime712/160/4/RXA09]</v>
      </c>
      <c r="AQ21" s="66"/>
      <c r="AR21" s="67" t="str">
        <f ca="1">"["&amp;INDIRECT(ADDRESS(147+1*12+RIGHT(AR20,2)-1,2,,,PatchTable))&amp;"/"&amp;INDIRECT(ADDRESS(147+1*12+RIGHT(AR20,2)-1,3,,,PatchTable))&amp;"/"&amp;INDIRECT(ADDRESS(147+1*12+RIGHT(AR20,2)-1,4,,,PatchTable))&amp;"/"&amp;INDIRECT(ADDRESS(147+1*12+RIGHT(AR20,2)-1,5,,,PatchTable))&amp;"/"&amp;INDIRECT(ADDRESS(147+1*12+RIGHT(AR20,2)-1,6,,,PatchTable))&amp;"]"</f>
        <v>[turano/Prime712/160/4/RXA08]</v>
      </c>
      <c r="AS21" s="67" t="str">
        <f ca="1">"["&amp;INDIRECT(ADDRESS(147+1*12+RIGHT(AS20,2)-1,2,,,PatchTable))&amp;"/"&amp;INDIRECT(ADDRESS(147+1*12+RIGHT(AS20,2)-1,3,,,PatchTable))&amp;"/"&amp;INDIRECT(ADDRESS(147+1*12+RIGHT(AS20,2)-1,4,,,PatchTable))&amp;"/"&amp;INDIRECT(ADDRESS(147+1*12+RIGHT(AS20,2)-1,5,,,PatchTable))&amp;"/"&amp;INDIRECT(ADDRESS(147+1*12+RIGHT(AS20,2)-1,6,,,PatchTable))&amp;"]"</f>
        <v>[turano/Prime712/160/4/RXA07]</v>
      </c>
      <c r="AT21" s="66"/>
      <c r="AU21" s="67" t="str">
        <f ca="1">"["&amp;INDIRECT(ADDRESS(147+1*12+RIGHT(AU20,2)-1,2,,,PatchTable))&amp;"/"&amp;INDIRECT(ADDRESS(147+1*12+RIGHT(AU20,2)-1,3,,,PatchTable))&amp;"/"&amp;INDIRECT(ADDRESS(147+1*12+RIGHT(AU20,2)-1,4,,,PatchTable))&amp;"/"&amp;INDIRECT(ADDRESS(147+1*12+RIGHT(AU20,2)-1,5,,,PatchTable))&amp;"/"&amp;INDIRECT(ADDRESS(147+1*12+RIGHT(AU20,2)-1,6,,,PatchTable))&amp;"]"</f>
        <v>[turano/Prime712/160/4/RXA06]</v>
      </c>
      <c r="AV21" s="67" t="str">
        <f ca="1">"["&amp;INDIRECT(ADDRESS(147+1*12+RIGHT(AV20,2)-1,2,,,PatchTable))&amp;"/"&amp;INDIRECT(ADDRESS(147+1*12+RIGHT(AV20,2)-1,3,,,PatchTable))&amp;"/"&amp;INDIRECT(ADDRESS(147+1*12+RIGHT(AV20,2)-1,4,,,PatchTable))&amp;"/"&amp;INDIRECT(ADDRESS(147+1*12+RIGHT(AV20,2)-1,5,,,PatchTable))&amp;"/"&amp;INDIRECT(ADDRESS(147+1*12+RIGHT(AV20,2)-1,6,,,PatchTable))&amp;"]"</f>
        <v>[turano/Prime712/160/4/RXA05]</v>
      </c>
      <c r="AW21" s="66"/>
      <c r="AX21" s="67" t="str">
        <f ca="1">"["&amp;INDIRECT(ADDRESS(147+1*12+RIGHT(AX20,2)-1,2,,,PatchTable))&amp;"/"&amp;INDIRECT(ADDRESS(147+1*12+RIGHT(AX20,2)-1,3,,,PatchTable))&amp;"/"&amp;INDIRECT(ADDRESS(147+1*12+RIGHT(AX20,2)-1,4,,,PatchTable))&amp;"/"&amp;INDIRECT(ADDRESS(147+1*12+RIGHT(AX20,2)-1,5,,,PatchTable))&amp;"/"&amp;INDIRECT(ADDRESS(147+1*12+RIGHT(AX20,2)-1,6,,,PatchTable))&amp;"]"</f>
        <v>[turano/Prime712/160/4/RXA04]</v>
      </c>
      <c r="AY21" s="67" t="str">
        <f ca="1">"["&amp;INDIRECT(ADDRESS(147+1*12+RIGHT(AY20,2)-1,2,,,PatchTable))&amp;"/"&amp;INDIRECT(ADDRESS(147+1*12+RIGHT(AY20,2)-1,3,,,PatchTable))&amp;"/"&amp;INDIRECT(ADDRESS(147+1*12+RIGHT(AY20,2)-1,4,,,PatchTable))&amp;"/"&amp;INDIRECT(ADDRESS(147+1*12+RIGHT(AY20,2)-1,5,,,PatchTable))&amp;"/"&amp;INDIRECT(ADDRESS(147+1*12+RIGHT(AY20,2)-1,6,,,PatchTable))&amp;"]"</f>
        <v>[turano/Prime712/160/4/RXA03]</v>
      </c>
      <c r="AZ21" s="66"/>
      <c r="BA21" s="67" t="str">
        <f ca="1">"["&amp;INDIRECT(ADDRESS(147+1*12+RIGHT(BA20,2)-1,2,,,PatchTable))&amp;"/"&amp;INDIRECT(ADDRESS(147+1*12+RIGHT(BA20,2)-1,3,,,PatchTable))&amp;"/"&amp;INDIRECT(ADDRESS(147+1*12+RIGHT(BA20,2)-1,4,,,PatchTable))&amp;"/"&amp;INDIRECT(ADDRESS(147+1*12+RIGHT(BA20,2)-1,5,,,PatchTable))&amp;"/"&amp;INDIRECT(ADDRESS(147+1*12+RIGHT(BA20,2)-1,6,,,PatchTable))&amp;"]"</f>
        <v>[turano/Prime712/160/4/RXA02]</v>
      </c>
      <c r="BB21" s="67" t="str">
        <f ca="1">"["&amp;INDIRECT(ADDRESS(147+1*12+RIGHT(BB20,2)-1,2,,,PatchTable))&amp;"/"&amp;INDIRECT(ADDRESS(147+1*12+RIGHT(BB20,2)-1,3,,,PatchTable))&amp;"/"&amp;INDIRECT(ADDRESS(147+1*12+RIGHT(BB20,2)-1,4,,,PatchTable))&amp;"/"&amp;INDIRECT(ADDRESS(147+1*12+RIGHT(BB20,2)-1,5,,,PatchTable))&amp;"/"&amp;INDIRECT(ADDRESS(147+1*12+RIGHT(BB20,2)-1,6,,,PatchTable))&amp;"]"</f>
        <v>[turano/Prime712/160/4/RXA01]</v>
      </c>
      <c r="BC21" s="66"/>
      <c r="BD21" s="67" t="str">
        <f ca="1">INDIRECT(ADDRESS(147+RIGHT(BD20,2)-1,11,,,PatchTable))</f>
        <v>[turano/Prime712/161/6/RXA12]</v>
      </c>
      <c r="BE21" s="67" t="str">
        <f ca="1">INDIRECT(ADDRESS(147+RIGHT(BE20,2)-1,11,,,PatchTable))</f>
        <v>[turano/Prime712/161/6/RXA11]</v>
      </c>
      <c r="BF21" s="66"/>
      <c r="BG21" s="67" t="str">
        <f ca="1">INDIRECT(ADDRESS(147+RIGHT(BG20,2)-1,11,,,PatchTable))</f>
        <v>[turano/Prime712/161/6/RXA10]</v>
      </c>
      <c r="BH21" s="67" t="str">
        <f ca="1">INDIRECT(ADDRESS(147+RIGHT(BH20,2)-1,11,,,PatchTable))</f>
        <v>[turano/Prime712/161/6/RXA09]</v>
      </c>
      <c r="BI21" s="66"/>
      <c r="BJ21" s="67" t="str">
        <f ca="1">INDIRECT(ADDRESS(147+RIGHT(BJ20,2)-1,11,,,PatchTable))</f>
        <v>[turano/Prime712/161/6/RXA08]</v>
      </c>
      <c r="BK21" s="67" t="str">
        <f ca="1">INDIRECT(ADDRESS(147+RIGHT(BK20,2)-1,11,,,PatchTable))</f>
        <v>[turano/Prime712/161/6/RXA07]</v>
      </c>
      <c r="BL21" s="66"/>
      <c r="BM21" s="67" t="str">
        <f ca="1">INDIRECT(ADDRESS(147+RIGHT(BM20,2)-1,11,,,PatchTable))</f>
        <v>[turano/Prime712/161/6/RXA06]</v>
      </c>
      <c r="BN21" s="67" t="str">
        <f ca="1">INDIRECT(ADDRESS(147+RIGHT(BN20,2)-1,11,,,PatchTable))</f>
        <v>[turano/Prime712/161/6/RXA05]</v>
      </c>
      <c r="BO21" s="66"/>
      <c r="BP21" s="67" t="str">
        <f ca="1">INDIRECT(ADDRESS(147+RIGHT(BP20,2)-1,11,,,PatchTable))</f>
        <v>[turano/Prime712/161/6/RXA04]</v>
      </c>
      <c r="BQ21" s="67" t="str">
        <f ca="1">INDIRECT(ADDRESS(147+RIGHT(BQ20,2)-1,11,,,PatchTable))</f>
        <v>[turano/Prime712/161/6/RXA03]</v>
      </c>
      <c r="BR21" s="66"/>
      <c r="BS21" s="67" t="str">
        <f ca="1">INDIRECT(ADDRESS(147+RIGHT(BS20,2)-1,11,,,PatchTable))</f>
        <v>[turano/Prime712/161/6/RXA02]</v>
      </c>
      <c r="BT21" s="67" t="str">
        <f ca="1">INDIRECT(ADDRESS(147+RIGHT(BT20,2)-1,11,,,PatchTable))</f>
        <v>[turano/Prime712/161/6/RXA01]</v>
      </c>
      <c r="BU21" s="2"/>
    </row>
    <row r="22" spans="1:73" x14ac:dyDescent="0.55000000000000004">
      <c r="A22" s="90" t="s">
        <v>66</v>
      </c>
      <c r="B22" s="7" t="str">
        <f ca="1">"["&amp;INDIRECT(ADDRESS(147+6*12+RIGHT(B20,2)-1,2,,,PatchTable))&amp;"/"&amp;INDIRECT(ADDRESS(147+6*12+RIGHT(B20,2)-1,3,,,PatchTable))&amp;"/"&amp;INDIRECT(ADDRESS(147+6*12+RIGHT(B20,2)-1,4,,,PatchTable))&amp;"/"&amp;INDIRECT(ADDRESS(147+6*12+RIGHT(B20,2)-1,5,,,PatchTable))&amp;"/"&amp;INDIRECT(ADDRESS(147+6*12+RIGHT(B20,2)-1,6,,,PatchTable))&amp;"]"</f>
        <v>[turano/Prime712/161/6/TXB12]</v>
      </c>
      <c r="C22" s="7" t="str">
        <f ca="1">"["&amp;INDIRECT(ADDRESS(147+6*12+RIGHT(C20,2)-1,2,,,PatchTable))&amp;"/"&amp;INDIRECT(ADDRESS(147+6*12+RIGHT(C20,2)-1,3,,,PatchTable))&amp;"/"&amp;INDIRECT(ADDRESS(147+6*12+RIGHT(C20,2)-1,4,,,PatchTable))&amp;"/"&amp;INDIRECT(ADDRESS(147+6*12+RIGHT(C20,2)-1,5,,,PatchTable))&amp;"/"&amp;INDIRECT(ADDRESS(147+6*12+RIGHT(C20,2)-1,6,,,PatchTable))&amp;"]"</f>
        <v>[turano/Prime712/161/6/TXB11]</v>
      </c>
      <c r="D22" s="8"/>
      <c r="E22" s="7" t="str">
        <f ca="1">"["&amp;INDIRECT(ADDRESS(147+6*12+RIGHT(E20,2)-1,2,,,PatchTable))&amp;"/"&amp;INDIRECT(ADDRESS(147+6*12+RIGHT(E20,2)-1,3,,,PatchTable))&amp;"/"&amp;INDIRECT(ADDRESS(147+6*12+RIGHT(E20,2)-1,4,,,PatchTable))&amp;"/"&amp;INDIRECT(ADDRESS(147+6*12+RIGHT(E20,2)-1,5,,,PatchTable))&amp;"/"&amp;INDIRECT(ADDRESS(147+6*12+RIGHT(E20,2)-1,6,,,PatchTable))&amp;"]"</f>
        <v>[turano/Prime712/161/6/TXB10]</v>
      </c>
      <c r="F22" s="7" t="str">
        <f ca="1">"["&amp;INDIRECT(ADDRESS(147+6*12+RIGHT(F20,2)-1,2,,,PatchTable))&amp;"/"&amp;INDIRECT(ADDRESS(147+6*12+RIGHT(F20,2)-1,3,,,PatchTable))&amp;"/"&amp;INDIRECT(ADDRESS(147+6*12+RIGHT(F20,2)-1,4,,,PatchTable))&amp;"/"&amp;INDIRECT(ADDRESS(147+6*12+RIGHT(F20,2)-1,5,,,PatchTable))&amp;"/"&amp;INDIRECT(ADDRESS(147+6*12+RIGHT(F20,2)-1,6,,,PatchTable))&amp;"]"</f>
        <v>[turano/Prime712/161/6/TXB09]</v>
      </c>
      <c r="G22" s="8"/>
      <c r="H22" s="7" t="str">
        <f ca="1">"["&amp;INDIRECT(ADDRESS(147+6*12+RIGHT(H20,2)-1,2,,,PatchTable))&amp;"/"&amp;INDIRECT(ADDRESS(147+6*12+RIGHT(H20,2)-1,3,,,PatchTable))&amp;"/"&amp;INDIRECT(ADDRESS(147+6*12+RIGHT(H20,2)-1,4,,,PatchTable))&amp;"/"&amp;INDIRECT(ADDRESS(147+6*12+RIGHT(H20,2)-1,5,,,PatchTable))&amp;"/"&amp;INDIRECT(ADDRESS(147+6*12+RIGHT(H20,2)-1,6,,,PatchTable))&amp;"]"</f>
        <v>[turano/Prime712/161/6/TXB08]</v>
      </c>
      <c r="I22" s="7" t="str">
        <f ca="1">"["&amp;INDIRECT(ADDRESS(147+6*12+RIGHT(I20,2)-1,2,,,PatchTable))&amp;"/"&amp;INDIRECT(ADDRESS(147+6*12+RIGHT(I20,2)-1,3,,,PatchTable))&amp;"/"&amp;INDIRECT(ADDRESS(147+6*12+RIGHT(I20,2)-1,4,,,PatchTable))&amp;"/"&amp;INDIRECT(ADDRESS(147+6*12+RIGHT(I20,2)-1,5,,,PatchTable))&amp;"/"&amp;INDIRECT(ADDRESS(147+6*12+RIGHT(I20,2)-1,6,,,PatchTable))&amp;"]"</f>
        <v>[turano/Prime712/161/6/TXB07]</v>
      </c>
      <c r="J22" s="8"/>
      <c r="K22" s="7" t="str">
        <f ca="1">"["&amp;INDIRECT(ADDRESS(147+6*12+RIGHT(K20,2)-1,2,,,PatchTable))&amp;"/"&amp;INDIRECT(ADDRESS(147+6*12+RIGHT(K20,2)-1,3,,,PatchTable))&amp;"/"&amp;INDIRECT(ADDRESS(147+6*12+RIGHT(K20,2)-1,4,,,PatchTable))&amp;"/"&amp;INDIRECT(ADDRESS(147+6*12+RIGHT(K20,2)-1,5,,,PatchTable))&amp;"/"&amp;INDIRECT(ADDRESS(147+6*12+RIGHT(K20,2)-1,6,,,PatchTable))&amp;"]"</f>
        <v>[turano/Prime712/161/6/TXB06]</v>
      </c>
      <c r="L22" s="7" t="str">
        <f ca="1">"["&amp;INDIRECT(ADDRESS(147+6*12+RIGHT(L20,2)-1,2,,,PatchTable))&amp;"/"&amp;INDIRECT(ADDRESS(147+6*12+RIGHT(L20,2)-1,3,,,PatchTable))&amp;"/"&amp;INDIRECT(ADDRESS(147+6*12+RIGHT(L20,2)-1,4,,,PatchTable))&amp;"/"&amp;INDIRECT(ADDRESS(147+6*12+RIGHT(L20,2)-1,5,,,PatchTable))&amp;"/"&amp;INDIRECT(ADDRESS(147+6*12+RIGHT(L20,2)-1,6,,,PatchTable))&amp;"]"</f>
        <v>[turano/Prime712/161/6/TXB05]</v>
      </c>
      <c r="M22" s="8"/>
      <c r="N22" s="7" t="str">
        <f ca="1">"["&amp;INDIRECT(ADDRESS(147+6*12+RIGHT(N20,2)-1,2,,,PatchTable))&amp;"/"&amp;INDIRECT(ADDRESS(147+6*12+RIGHT(N20,2)-1,3,,,PatchTable))&amp;"/"&amp;INDIRECT(ADDRESS(147+6*12+RIGHT(N20,2)-1,4,,,PatchTable))&amp;"/"&amp;INDIRECT(ADDRESS(147+6*12+RIGHT(N20,2)-1,5,,,PatchTable))&amp;"/"&amp;INDIRECT(ADDRESS(147+6*12+RIGHT(N20,2)-1,6,,,PatchTable))&amp;"]"</f>
        <v>[turano/Prime712/161/6/TXB04]</v>
      </c>
      <c r="O22" s="7" t="str">
        <f ca="1">"["&amp;INDIRECT(ADDRESS(147+6*12+RIGHT(O20,2)-1,2,,,PatchTable))&amp;"/"&amp;INDIRECT(ADDRESS(147+6*12+RIGHT(O20,2)-1,3,,,PatchTable))&amp;"/"&amp;INDIRECT(ADDRESS(147+6*12+RIGHT(O20,2)-1,4,,,PatchTable))&amp;"/"&amp;INDIRECT(ADDRESS(147+6*12+RIGHT(O20,2)-1,5,,,PatchTable))&amp;"/"&amp;INDIRECT(ADDRESS(147+6*12+RIGHT(O20,2)-1,6,,,PatchTable))&amp;"]"</f>
        <v>[turano/Prime712/161/6/TXB03]</v>
      </c>
      <c r="P22" s="8"/>
      <c r="Q22" s="7" t="str">
        <f ca="1">"["&amp;INDIRECT(ADDRESS(147+6*12+RIGHT(Q20,2)-1,2,,,PatchTable))&amp;"/"&amp;INDIRECT(ADDRESS(147+6*12+RIGHT(Q20,2)-1,3,,,PatchTable))&amp;"/"&amp;INDIRECT(ADDRESS(147+6*12+RIGHT(Q20,2)-1,4,,,PatchTable))&amp;"/"&amp;INDIRECT(ADDRESS(147+6*12+RIGHT(Q20,2)-1,5,,,PatchTable))&amp;"/"&amp;INDIRECT(ADDRESS(147+6*12+RIGHT(Q20,2)-1,6,,,PatchTable))&amp;"]"</f>
        <v>[turano/Prime712/161/6/TXB02]</v>
      </c>
      <c r="R22" s="7" t="str">
        <f ca="1">"["&amp;INDIRECT(ADDRESS(147+6*12+RIGHT(R20,2)-1,2,,,PatchTable))&amp;"/"&amp;INDIRECT(ADDRESS(147+6*12+RIGHT(R20,2)-1,3,,,PatchTable))&amp;"/"&amp;INDIRECT(ADDRESS(147+6*12+RIGHT(R20,2)-1,4,,,PatchTable))&amp;"/"&amp;INDIRECT(ADDRESS(147+6*12+RIGHT(R20,2)-1,5,,,PatchTable))&amp;"/"&amp;INDIRECT(ADDRESS(147+6*12+RIGHT(R20,2)-1,6,,,PatchTable))&amp;"]"</f>
        <v>[turano/Prime712/161/6/TXB01]</v>
      </c>
      <c r="S22" s="8"/>
      <c r="T22" s="7" t="str">
        <f ca="1">"["&amp;INDIRECT(ADDRESS(147+4*12+RIGHT(T20,2)-1,2,,,PatchTable))&amp;"/"&amp;INDIRECT(ADDRESS(147+4*12+RIGHT(T20,2)-1,3,,,PatchTable))&amp;"/"&amp;INDIRECT(ADDRESS(147+4*12+RIGHT(T20,2)-1,4,,,PatchTable))&amp;"/"&amp;INDIRECT(ADDRESS(147+4*12+RIGHT(T20,2)-1,5,,,PatchTable))&amp;"/"&amp;INDIRECT(ADDRESS(147+4*12+RIGHT(T20,2)-1,6,,,PatchTable))&amp;"]"</f>
        <v>[turano/Prime712/160/4/TXB12]</v>
      </c>
      <c r="U22" s="7" t="str">
        <f ca="1">"["&amp;INDIRECT(ADDRESS(147+4*12+RIGHT(U20,2)-1,2,,,PatchTable))&amp;"/"&amp;INDIRECT(ADDRESS(147+4*12+RIGHT(U20,2)-1,3,,,PatchTable))&amp;"/"&amp;INDIRECT(ADDRESS(147+4*12+RIGHT(U20,2)-1,4,,,PatchTable))&amp;"/"&amp;INDIRECT(ADDRESS(147+4*12+RIGHT(U20,2)-1,5,,,PatchTable))&amp;"/"&amp;INDIRECT(ADDRESS(147+4*12+RIGHT(U20,2)-1,6,,,PatchTable))&amp;"]"</f>
        <v>[turano/Prime712/160/4/TXB11]</v>
      </c>
      <c r="V22" s="8"/>
      <c r="W22" s="7" t="str">
        <f ca="1">"["&amp;INDIRECT(ADDRESS(147+4*12+RIGHT(W20,2)-1,2,,,PatchTable))&amp;"/"&amp;INDIRECT(ADDRESS(147+4*12+RIGHT(W20,2)-1,3,,,PatchTable))&amp;"/"&amp;INDIRECT(ADDRESS(147+4*12+RIGHT(W20,2)-1,4,,,PatchTable))&amp;"/"&amp;INDIRECT(ADDRESS(147+4*12+RIGHT(W20,2)-1,5,,,PatchTable))&amp;"/"&amp;INDIRECT(ADDRESS(147+4*12+RIGHT(W20,2)-1,6,,,PatchTable))&amp;"]"</f>
        <v>[turano/Prime712/160/4/TXB10]</v>
      </c>
      <c r="X22" s="7" t="str">
        <f ca="1">"["&amp;INDIRECT(ADDRESS(147+4*12+RIGHT(X20,2)-1,2,,,PatchTable))&amp;"/"&amp;INDIRECT(ADDRESS(147+4*12+RIGHT(X20,2)-1,3,,,PatchTable))&amp;"/"&amp;INDIRECT(ADDRESS(147+4*12+RIGHT(X20,2)-1,4,,,PatchTable))&amp;"/"&amp;INDIRECT(ADDRESS(147+4*12+RIGHT(X20,2)-1,5,,,PatchTable))&amp;"/"&amp;INDIRECT(ADDRESS(147+4*12+RIGHT(X20,2)-1,6,,,PatchTable))&amp;"]"</f>
        <v>[turano/Prime712/160/4/TXB09]</v>
      </c>
      <c r="Y22" s="8"/>
      <c r="Z22" s="7" t="str">
        <f ca="1">"["&amp;INDIRECT(ADDRESS(147+4*12+RIGHT(Z20,2)-1,2,,,PatchTable))&amp;"/"&amp;INDIRECT(ADDRESS(147+4*12+RIGHT(Z20,2)-1,3,,,PatchTable))&amp;"/"&amp;INDIRECT(ADDRESS(147+4*12+RIGHT(Z20,2)-1,4,,,PatchTable))&amp;"/"&amp;INDIRECT(ADDRESS(147+4*12+RIGHT(Z20,2)-1,5,,,PatchTable))&amp;"/"&amp;INDIRECT(ADDRESS(147+4*12+RIGHT(Z20,2)-1,6,,,PatchTable))&amp;"]"</f>
        <v>[turano/Prime712/160/4/TXB08]</v>
      </c>
      <c r="AA22" s="7" t="str">
        <f ca="1">"["&amp;INDIRECT(ADDRESS(147+4*12+RIGHT(AA20,2)-1,2,,,PatchTable))&amp;"/"&amp;INDIRECT(ADDRESS(147+4*12+RIGHT(AA20,2)-1,3,,,PatchTable))&amp;"/"&amp;INDIRECT(ADDRESS(147+4*12+RIGHT(AA20,2)-1,4,,,PatchTable))&amp;"/"&amp;INDIRECT(ADDRESS(147+4*12+RIGHT(AA20,2)-1,5,,,PatchTable))&amp;"/"&amp;INDIRECT(ADDRESS(147+4*12+RIGHT(AA20,2)-1,6,,,PatchTable))&amp;"]"</f>
        <v>[turano/Prime712/160/4/TXB07]</v>
      </c>
      <c r="AB22" s="8"/>
      <c r="AC22" s="7" t="str">
        <f ca="1">"["&amp;INDIRECT(ADDRESS(147+4*12+RIGHT(AC20,2)-1,2,,,PatchTable))&amp;"/"&amp;INDIRECT(ADDRESS(147+4*12+RIGHT(AC20,2)-1,3,,,PatchTable))&amp;"/"&amp;INDIRECT(ADDRESS(147+4*12+RIGHT(AC20,2)-1,4,,,PatchTable))&amp;"/"&amp;INDIRECT(ADDRESS(147+4*12+RIGHT(AC20,2)-1,5,,,PatchTable))&amp;"/"&amp;INDIRECT(ADDRESS(147+4*12+RIGHT(AC20,2)-1,6,,,PatchTable))&amp;"]"</f>
        <v>[turano/Prime712/160/4/TXB06]</v>
      </c>
      <c r="AD22" s="7" t="str">
        <f ca="1">"["&amp;INDIRECT(ADDRESS(147+4*12+RIGHT(AD20,2)-1,2,,,PatchTable))&amp;"/"&amp;INDIRECT(ADDRESS(147+4*12+RIGHT(AD20,2)-1,3,,,PatchTable))&amp;"/"&amp;INDIRECT(ADDRESS(147+4*12+RIGHT(AD20,2)-1,4,,,PatchTable))&amp;"/"&amp;INDIRECT(ADDRESS(147+4*12+RIGHT(AD20,2)-1,5,,,PatchTable))&amp;"/"&amp;INDIRECT(ADDRESS(147+4*12+RIGHT(AD20,2)-1,6,,,PatchTable))&amp;"]"</f>
        <v>[turano/Prime712/160/4/TXB05]</v>
      </c>
      <c r="AE22" s="8"/>
      <c r="AF22" s="7" t="str">
        <f ca="1">"["&amp;INDIRECT(ADDRESS(147+4*12+RIGHT(AF20,2)-1,2,,,PatchTable))&amp;"/"&amp;INDIRECT(ADDRESS(147+4*12+RIGHT(AF20,2)-1,3,,,PatchTable))&amp;"/"&amp;INDIRECT(ADDRESS(147+4*12+RIGHT(AF20,2)-1,4,,,PatchTable))&amp;"/"&amp;INDIRECT(ADDRESS(147+4*12+RIGHT(AF20,2)-1,5,,,PatchTable))&amp;"/"&amp;INDIRECT(ADDRESS(147+4*12+RIGHT(AF20,2)-1,6,,,PatchTable))&amp;"]"</f>
        <v>[turano/Prime712/160/4/TXB04]</v>
      </c>
      <c r="AG22" s="7" t="str">
        <f ca="1">"["&amp;INDIRECT(ADDRESS(147+4*12+RIGHT(AG20,2)-1,2,,,PatchTable))&amp;"/"&amp;INDIRECT(ADDRESS(147+4*12+RIGHT(AG20,2)-1,3,,,PatchTable))&amp;"/"&amp;INDIRECT(ADDRESS(147+4*12+RIGHT(AG20,2)-1,4,,,PatchTable))&amp;"/"&amp;INDIRECT(ADDRESS(147+4*12+RIGHT(AG20,2)-1,5,,,PatchTable))&amp;"/"&amp;INDIRECT(ADDRESS(147+4*12+RIGHT(AG20,2)-1,6,,,PatchTable))&amp;"]"</f>
        <v>[turano/Prime712/160/4/TXB03]</v>
      </c>
      <c r="AH22" s="8"/>
      <c r="AI22" s="7" t="str">
        <f ca="1">"["&amp;INDIRECT(ADDRESS(147+4*12+RIGHT(AI20,2)-1,2,,,PatchTable))&amp;"/"&amp;INDIRECT(ADDRESS(147+4*12+RIGHT(AI20,2)-1,3,,,PatchTable))&amp;"/"&amp;INDIRECT(ADDRESS(147+4*12+RIGHT(AI20,2)-1,4,,,PatchTable))&amp;"/"&amp;INDIRECT(ADDRESS(147+4*12+RIGHT(AI20,2)-1,5,,,PatchTable))&amp;"/"&amp;INDIRECT(ADDRESS(147+4*12+RIGHT(AI20,2)-1,6,,,PatchTable))&amp;"]"</f>
        <v>[turano/Prime712/160/4/TXB02]</v>
      </c>
      <c r="AJ22" s="7" t="str">
        <f ca="1">"["&amp;INDIRECT(ADDRESS(147+4*12+RIGHT(AJ20,2)-1,2,,,PatchTable))&amp;"/"&amp;INDIRECT(ADDRESS(147+4*12+RIGHT(AJ20,2)-1,3,,,PatchTable))&amp;"/"&amp;INDIRECT(ADDRESS(147+4*12+RIGHT(AJ20,2)-1,4,,,PatchTable))&amp;"/"&amp;INDIRECT(ADDRESS(147+4*12+RIGHT(AJ20,2)-1,5,,,PatchTable))&amp;"/"&amp;INDIRECT(ADDRESS(147+4*12+RIGHT(AJ20,2)-1,6,,,PatchTable))&amp;"]"</f>
        <v>[turano/Prime712/160/4/TXB01]</v>
      </c>
      <c r="AK22" s="3"/>
      <c r="AL22" s="7" t="str">
        <f ca="1">"["&amp;INDIRECT(ADDRESS(147+2*12+RIGHT(AL20,2)-1,2,,,PatchTable))&amp;"/"&amp;INDIRECT(ADDRESS(147+2*12+RIGHT(AL20,2)-1,3,,,PatchTable))&amp;"/"&amp;INDIRECT(ADDRESS(147+2*12+RIGHT(AL20,2)-1,4,,,PatchTable))&amp;"/"&amp;INDIRECT(ADDRESS(147+2*12+RIGHT(AL20,2)-1,5,,,PatchTable))&amp;"/"&amp;INDIRECT(ADDRESS(147+2*12+RIGHT(AL20,2)-1,6,,,PatchTable))&amp;"]"</f>
        <v>[turano/Prime712/161/6/TXA12]</v>
      </c>
      <c r="AM22" s="7" t="str">
        <f ca="1">"["&amp;INDIRECT(ADDRESS(147+2*12+RIGHT(AM20,2)-1,2,,,PatchTable))&amp;"/"&amp;INDIRECT(ADDRESS(147+2*12+RIGHT(AM20,2)-1,3,,,PatchTable))&amp;"/"&amp;INDIRECT(ADDRESS(147+2*12+RIGHT(AM20,2)-1,4,,,PatchTable))&amp;"/"&amp;INDIRECT(ADDRESS(147+2*12+RIGHT(AM20,2)-1,5,,,PatchTable))&amp;"/"&amp;INDIRECT(ADDRESS(147+2*12+RIGHT(AM20,2)-1,6,,,PatchTable))&amp;"]"</f>
        <v>[turano/Prime712/161/6/TXA11]</v>
      </c>
      <c r="AN22" s="8"/>
      <c r="AO22" s="7" t="str">
        <f ca="1">"["&amp;INDIRECT(ADDRESS(147+2*12+RIGHT(AO20,2)-1,2,,,PatchTable))&amp;"/"&amp;INDIRECT(ADDRESS(147+2*12+RIGHT(AO20,2)-1,3,,,PatchTable))&amp;"/"&amp;INDIRECT(ADDRESS(147+2*12+RIGHT(AO20,2)-1,4,,,PatchTable))&amp;"/"&amp;INDIRECT(ADDRESS(147+2*12+RIGHT(AO20,2)-1,5,,,PatchTable))&amp;"/"&amp;INDIRECT(ADDRESS(147+2*12+RIGHT(AO20,2)-1,6,,,PatchTable))&amp;"]"</f>
        <v>[turano/Prime712/161/6/TXA10]</v>
      </c>
      <c r="AP22" s="7" t="str">
        <f ca="1">"["&amp;INDIRECT(ADDRESS(147+2*12+RIGHT(AP20,2)-1,2,,,PatchTable))&amp;"/"&amp;INDIRECT(ADDRESS(147+2*12+RIGHT(AP20,2)-1,3,,,PatchTable))&amp;"/"&amp;INDIRECT(ADDRESS(147+2*12+RIGHT(AP20,2)-1,4,,,PatchTable))&amp;"/"&amp;INDIRECT(ADDRESS(147+2*12+RIGHT(AP20,2)-1,5,,,PatchTable))&amp;"/"&amp;INDIRECT(ADDRESS(147+2*12+RIGHT(AP20,2)-1,6,,,PatchTable))&amp;"]"</f>
        <v>[turano/Prime712/161/6/TXA09]</v>
      </c>
      <c r="AQ22" s="8"/>
      <c r="AR22" s="7" t="str">
        <f ca="1">"["&amp;INDIRECT(ADDRESS(147+2*12+RIGHT(AR20,2)-1,2,,,PatchTable))&amp;"/"&amp;INDIRECT(ADDRESS(147+2*12+RIGHT(AR20,2)-1,3,,,PatchTable))&amp;"/"&amp;INDIRECT(ADDRESS(147+2*12+RIGHT(AR20,2)-1,4,,,PatchTable))&amp;"/"&amp;INDIRECT(ADDRESS(147+2*12+RIGHT(AR20,2)-1,5,,,PatchTable))&amp;"/"&amp;INDIRECT(ADDRESS(147+2*12+RIGHT(AR20,2)-1,6,,,PatchTable))&amp;"]"</f>
        <v>[turano/Prime712/161/6/TXA08]</v>
      </c>
      <c r="AS22" s="7" t="str">
        <f ca="1">"["&amp;INDIRECT(ADDRESS(147+2*12+RIGHT(AS20,2)-1,2,,,PatchTable))&amp;"/"&amp;INDIRECT(ADDRESS(147+2*12+RIGHT(AS20,2)-1,3,,,PatchTable))&amp;"/"&amp;INDIRECT(ADDRESS(147+2*12+RIGHT(AS20,2)-1,4,,,PatchTable))&amp;"/"&amp;INDIRECT(ADDRESS(147+2*12+RIGHT(AS20,2)-1,5,,,PatchTable))&amp;"/"&amp;INDIRECT(ADDRESS(147+2*12+RIGHT(AS20,2)-1,6,,,PatchTable))&amp;"]"</f>
        <v>[turano/Prime712/161/6/TXA07]</v>
      </c>
      <c r="AT22" s="8"/>
      <c r="AU22" s="7" t="str">
        <f ca="1">"["&amp;INDIRECT(ADDRESS(147+2*12+RIGHT(AU20,2)-1,2,,,PatchTable))&amp;"/"&amp;INDIRECT(ADDRESS(147+2*12+RIGHT(AU20,2)-1,3,,,PatchTable))&amp;"/"&amp;INDIRECT(ADDRESS(147+2*12+RIGHT(AU20,2)-1,4,,,PatchTable))&amp;"/"&amp;INDIRECT(ADDRESS(147+2*12+RIGHT(AU20,2)-1,5,,,PatchTable))&amp;"/"&amp;INDIRECT(ADDRESS(147+2*12+RIGHT(AU20,2)-1,6,,,PatchTable))&amp;"]"</f>
        <v>[turano/Prime712/161/6/TXA06]</v>
      </c>
      <c r="AV22" s="7" t="str">
        <f ca="1">"["&amp;INDIRECT(ADDRESS(147+2*12+RIGHT(AV20,2)-1,2,,,PatchTable))&amp;"/"&amp;INDIRECT(ADDRESS(147+2*12+RIGHT(AV20,2)-1,3,,,PatchTable))&amp;"/"&amp;INDIRECT(ADDRESS(147+2*12+RIGHT(AV20,2)-1,4,,,PatchTable))&amp;"/"&amp;INDIRECT(ADDRESS(147+2*12+RIGHT(AV20,2)-1,5,,,PatchTable))&amp;"/"&amp;INDIRECT(ADDRESS(147+2*12+RIGHT(AV20,2)-1,6,,,PatchTable))&amp;"]"</f>
        <v>[turano/Prime712/161/6/TXA05]</v>
      </c>
      <c r="AW22" s="8"/>
      <c r="AX22" s="7" t="str">
        <f ca="1">"["&amp;INDIRECT(ADDRESS(147+2*12+RIGHT(AX20,2)-1,2,,,PatchTable))&amp;"/"&amp;INDIRECT(ADDRESS(147+2*12+RIGHT(AX20,2)-1,3,,,PatchTable))&amp;"/"&amp;INDIRECT(ADDRESS(147+2*12+RIGHT(AX20,2)-1,4,,,PatchTable))&amp;"/"&amp;INDIRECT(ADDRESS(147+2*12+RIGHT(AX20,2)-1,5,,,PatchTable))&amp;"/"&amp;INDIRECT(ADDRESS(147+2*12+RIGHT(AX20,2)-1,6,,,PatchTable))&amp;"]"</f>
        <v>[turano/Prime712/161/6/TXA04]</v>
      </c>
      <c r="AY22" s="7" t="str">
        <f ca="1">"["&amp;INDIRECT(ADDRESS(147+2*12+RIGHT(AY20,2)-1,2,,,PatchTable))&amp;"/"&amp;INDIRECT(ADDRESS(147+2*12+RIGHT(AY20,2)-1,3,,,PatchTable))&amp;"/"&amp;INDIRECT(ADDRESS(147+2*12+RIGHT(AY20,2)-1,4,,,PatchTable))&amp;"/"&amp;INDIRECT(ADDRESS(147+2*12+RIGHT(AY20,2)-1,5,,,PatchTable))&amp;"/"&amp;INDIRECT(ADDRESS(147+2*12+RIGHT(AY20,2)-1,6,,,PatchTable))&amp;"]"</f>
        <v>[turano/Prime712/161/6/TXA03]</v>
      </c>
      <c r="AZ22" s="8"/>
      <c r="BA22" s="7" t="str">
        <f ca="1">"["&amp;INDIRECT(ADDRESS(147+2*12+RIGHT(BA20,2)-1,2,,,PatchTable))&amp;"/"&amp;INDIRECT(ADDRESS(147+2*12+RIGHT(BA20,2)-1,3,,,PatchTable))&amp;"/"&amp;INDIRECT(ADDRESS(147+2*12+RIGHT(BA20,2)-1,4,,,PatchTable))&amp;"/"&amp;INDIRECT(ADDRESS(147+2*12+RIGHT(BA20,2)-1,5,,,PatchTable))&amp;"/"&amp;INDIRECT(ADDRESS(147+2*12+RIGHT(BA20,2)-1,6,,,PatchTable))&amp;"]"</f>
        <v>[turano/Prime712/161/6/TXA02]</v>
      </c>
      <c r="BB22" s="7" t="str">
        <f ca="1">"["&amp;INDIRECT(ADDRESS(147+2*12+RIGHT(BB20,2)-1,2,,,PatchTable))&amp;"/"&amp;INDIRECT(ADDRESS(147+2*12+RIGHT(BB20,2)-1,3,,,PatchTable))&amp;"/"&amp;INDIRECT(ADDRESS(147+2*12+RIGHT(BB20,2)-1,4,,,PatchTable))&amp;"/"&amp;INDIRECT(ADDRESS(147+2*12+RIGHT(BB20,2)-1,5,,,PatchTable))&amp;"/"&amp;INDIRECT(ADDRESS(147+2*12+RIGHT(BB20,2)-1,6,,,PatchTable))&amp;"]"</f>
        <v>[turano/Prime712/161/6/TXA01]</v>
      </c>
      <c r="BC22" s="8"/>
      <c r="BD22" s="7" t="str">
        <f ca="1">"["&amp;INDIRECT(ADDRESS(147+RIGHT(BD20,2)-1,2,,,PatchTable))&amp;"/"&amp;INDIRECT(ADDRESS(147+RIGHT(BD20,2)-1,3,,,PatchTable))&amp;"/"&amp;INDIRECT(ADDRESS(147+RIGHT(BD20,2)-1,4,,,PatchTable))&amp;"/"&amp;INDIRECT(ADDRESS(147+RIGHT(BD20,2)-1,5,,,PatchTable))&amp;"/"&amp;INDIRECT(ADDRESS(147+RIGHT(BD20,2)-1,6,,,PatchTable))&amp;"]"</f>
        <v>[turano/Prime712/160/4/TXA12]</v>
      </c>
      <c r="BE22" s="7" t="str">
        <f ca="1">"["&amp;INDIRECT(ADDRESS(147+RIGHT(BE20,2)-1,2,,,PatchTable))&amp;"/"&amp;INDIRECT(ADDRESS(147+RIGHT(BE20,2)-1,3,,,PatchTable))&amp;"/"&amp;INDIRECT(ADDRESS(147+RIGHT(BE20,2)-1,4,,,PatchTable))&amp;"/"&amp;INDIRECT(ADDRESS(147+RIGHT(BE20,2)-1,5,,,PatchTable))&amp;"/"&amp;INDIRECT(ADDRESS(147+RIGHT(BE20,2)-1,6,,,PatchTable))&amp;"]"</f>
        <v>[turano/Prime712/160/4/TXA11]</v>
      </c>
      <c r="BF22" s="8"/>
      <c r="BG22" s="7" t="str">
        <f ca="1">"["&amp;INDIRECT(ADDRESS(147+RIGHT(BG20,2)-1,2,,,PatchTable))&amp;"/"&amp;INDIRECT(ADDRESS(147+RIGHT(BG20,2)-1,3,,,PatchTable))&amp;"/"&amp;INDIRECT(ADDRESS(147+RIGHT(BG20,2)-1,4,,,PatchTable))&amp;"/"&amp;INDIRECT(ADDRESS(147+RIGHT(BG20,2)-1,5,,,PatchTable))&amp;"/"&amp;INDIRECT(ADDRESS(147+RIGHT(BG20,2)-1,6,,,PatchTable))&amp;"]"</f>
        <v>[turano/Prime712/160/4/TXA10]</v>
      </c>
      <c r="BH22" s="7" t="str">
        <f ca="1">"["&amp;INDIRECT(ADDRESS(147+RIGHT(BH20,2)-1,2,,,PatchTable))&amp;"/"&amp;INDIRECT(ADDRESS(147+RIGHT(BH20,2)-1,3,,,PatchTable))&amp;"/"&amp;INDIRECT(ADDRESS(147+RIGHT(BH20,2)-1,4,,,PatchTable))&amp;"/"&amp;INDIRECT(ADDRESS(147+RIGHT(BH20,2)-1,5,,,PatchTable))&amp;"/"&amp;INDIRECT(ADDRESS(147+RIGHT(BH20,2)-1,6,,,PatchTable))&amp;"]"</f>
        <v>[turano/Prime712/160/4/TXA09]</v>
      </c>
      <c r="BI22" s="8"/>
      <c r="BJ22" s="7" t="str">
        <f ca="1">"["&amp;INDIRECT(ADDRESS(147+RIGHT(BJ20,2)-1,2,,,PatchTable))&amp;"/"&amp;INDIRECT(ADDRESS(147+RIGHT(BJ20,2)-1,3,,,PatchTable))&amp;"/"&amp;INDIRECT(ADDRESS(147+RIGHT(BJ20,2)-1,4,,,PatchTable))&amp;"/"&amp;INDIRECT(ADDRESS(147+RIGHT(BJ20,2)-1,5,,,PatchTable))&amp;"/"&amp;INDIRECT(ADDRESS(147+RIGHT(BJ20,2)-1,6,,,PatchTable))&amp;"]"</f>
        <v>[turano/Prime712/160/4/TXA08]</v>
      </c>
      <c r="BK22" s="7" t="str">
        <f ca="1">"["&amp;INDIRECT(ADDRESS(147+RIGHT(BK20,2)-1,2,,,PatchTable))&amp;"/"&amp;INDIRECT(ADDRESS(147+RIGHT(BK20,2)-1,3,,,PatchTable))&amp;"/"&amp;INDIRECT(ADDRESS(147+RIGHT(BK20,2)-1,4,,,PatchTable))&amp;"/"&amp;INDIRECT(ADDRESS(147+RIGHT(BK20,2)-1,5,,,PatchTable))&amp;"/"&amp;INDIRECT(ADDRESS(147+RIGHT(BK20,2)-1,6,,,PatchTable))&amp;"]"</f>
        <v>[turano/Prime712/160/4/TXA07]</v>
      </c>
      <c r="BL22" s="8"/>
      <c r="BM22" s="7" t="str">
        <f ca="1">"["&amp;INDIRECT(ADDRESS(147+RIGHT(BM20,2)-1,2,,,PatchTable))&amp;"/"&amp;INDIRECT(ADDRESS(147+RIGHT(BM20,2)-1,3,,,PatchTable))&amp;"/"&amp;INDIRECT(ADDRESS(147+RIGHT(BM20,2)-1,4,,,PatchTable))&amp;"/"&amp;INDIRECT(ADDRESS(147+RIGHT(BM20,2)-1,5,,,PatchTable))&amp;"/"&amp;INDIRECT(ADDRESS(147+RIGHT(BM20,2)-1,6,,,PatchTable))&amp;"]"</f>
        <v>[turano/Prime712/160/4/TXA06]</v>
      </c>
      <c r="BN22" s="7" t="str">
        <f ca="1">"["&amp;INDIRECT(ADDRESS(147+RIGHT(BN20,2)-1,2,,,PatchTable))&amp;"/"&amp;INDIRECT(ADDRESS(147+RIGHT(BN20,2)-1,3,,,PatchTable))&amp;"/"&amp;INDIRECT(ADDRESS(147+RIGHT(BN20,2)-1,4,,,PatchTable))&amp;"/"&amp;INDIRECT(ADDRESS(147+RIGHT(BN20,2)-1,5,,,PatchTable))&amp;"/"&amp;INDIRECT(ADDRESS(147+RIGHT(BN20,2)-1,6,,,PatchTable))&amp;"]"</f>
        <v>[turano/Prime712/160/4/TXA05]</v>
      </c>
      <c r="BO22" s="8"/>
      <c r="BP22" s="79" t="str">
        <f ca="1">"["&amp;INDIRECT(ADDRESS(147+RIGHT(BP20,2)-1,2,,,PatchTable))&amp;"/"&amp;INDIRECT(ADDRESS(147+RIGHT(BP20,2)-1,3,,,PatchTable))&amp;"/"&amp;INDIRECT(ADDRESS(147+RIGHT(BP20,2)-1,4,,,PatchTable))&amp;"/"&amp;INDIRECT(ADDRESS(147+RIGHT(BP20,2)-1,5,,,PatchTable))&amp;"/"&amp;INDIRECT(ADDRESS(147+RIGHT(BP20,2)-1,6,,,PatchTable))&amp;"]"</f>
        <v>[turano/Prime712/160/4/TXA04]</v>
      </c>
      <c r="BQ22" s="79" t="str">
        <f ca="1">"["&amp;INDIRECT(ADDRESS(147+RIGHT(BQ20,2)-1,2,,,PatchTable))&amp;"/"&amp;INDIRECT(ADDRESS(147+RIGHT(BQ20,2)-1,3,,,PatchTable))&amp;"/"&amp;INDIRECT(ADDRESS(147+RIGHT(BQ20,2)-1,4,,,PatchTable))&amp;"/"&amp;INDIRECT(ADDRESS(147+RIGHT(BQ20,2)-1,5,,,PatchTable))&amp;"/"&amp;INDIRECT(ADDRESS(147+RIGHT(BQ20,2)-1,6,,,PatchTable))&amp;"]"</f>
        <v>[turano/Prime712/160/4/TXA03]</v>
      </c>
      <c r="BR22" s="8"/>
      <c r="BS22" s="79" t="str">
        <f ca="1">"["&amp;INDIRECT(ADDRESS(147+RIGHT(BS20,2)-1,2,,,PatchTable))&amp;"/"&amp;INDIRECT(ADDRESS(147+RIGHT(BS20,2)-1,3,,,PatchTable))&amp;"/"&amp;INDIRECT(ADDRESS(147+RIGHT(BS20,2)-1,4,,,PatchTable))&amp;"/"&amp;INDIRECT(ADDRESS(147+RIGHT(BS20,2)-1,5,,,PatchTable))&amp;"/"&amp;INDIRECT(ADDRESS(147+RIGHT(BS20,2)-1,6,,,PatchTable))&amp;"]"</f>
        <v>[turano/Prime712/160/4/TXA02]</v>
      </c>
      <c r="BT22" s="79" t="str">
        <f ca="1">"["&amp;INDIRECT(ADDRESS(147+RIGHT(BT20,2)-1,2,,,PatchTable))&amp;"/"&amp;INDIRECT(ADDRESS(147+RIGHT(BT20,2)-1,3,,,PatchTable))&amp;"/"&amp;INDIRECT(ADDRESS(147+RIGHT(BT20,2)-1,4,,,PatchTable))&amp;"/"&amp;INDIRECT(ADDRESS(147+RIGHT(BT20,2)-1,5,,,PatchTable))&amp;"/"&amp;INDIRECT(ADDRESS(147+RIGHT(BT20,2)-1,6,,,PatchTable))&amp;"]"</f>
        <v>[turano/Prime712/160/4/TXA01]</v>
      </c>
      <c r="BU22" s="3"/>
    </row>
    <row r="23" spans="1:73" x14ac:dyDescent="0.55000000000000004">
      <c r="A23" s="4"/>
      <c r="B23" s="9"/>
      <c r="C23" s="9"/>
      <c r="D23" s="8"/>
      <c r="E23" s="9"/>
      <c r="F23" s="9"/>
      <c r="G23" s="8"/>
      <c r="H23" s="9"/>
      <c r="I23" s="9"/>
      <c r="J23" s="8"/>
      <c r="K23" s="9"/>
      <c r="L23" s="9"/>
      <c r="M23" s="8"/>
      <c r="N23" s="9"/>
      <c r="O23" s="9"/>
      <c r="P23" s="8"/>
      <c r="Q23" s="9"/>
      <c r="R23" s="9"/>
      <c r="S23" s="8"/>
      <c r="T23" s="9"/>
      <c r="U23" s="9"/>
      <c r="V23" s="8"/>
      <c r="W23" s="9"/>
      <c r="X23" s="9"/>
      <c r="Y23" s="8"/>
      <c r="Z23" s="9"/>
      <c r="AA23" s="9"/>
      <c r="AB23" s="8"/>
      <c r="AC23" s="9"/>
      <c r="AD23" s="9"/>
      <c r="AE23" s="8"/>
      <c r="AF23" s="9"/>
      <c r="AG23" s="9"/>
      <c r="AH23" s="8"/>
      <c r="AI23" s="9"/>
      <c r="AJ23" s="9"/>
      <c r="AK23" s="3"/>
      <c r="AL23" s="9"/>
      <c r="AM23" s="9"/>
      <c r="AN23" s="8"/>
      <c r="AO23" s="9"/>
      <c r="AP23" s="9"/>
      <c r="AQ23" s="8"/>
      <c r="AR23" s="9"/>
      <c r="AS23" s="9"/>
      <c r="AT23" s="8"/>
      <c r="AU23" s="9"/>
      <c r="AV23" s="9"/>
      <c r="AW23" s="8"/>
      <c r="AX23" s="9"/>
      <c r="AY23" s="9"/>
      <c r="AZ23" s="8"/>
      <c r="BA23" s="9"/>
      <c r="BB23" s="9"/>
      <c r="BC23" s="8"/>
      <c r="BD23" s="9"/>
      <c r="BE23" s="9"/>
      <c r="BF23" s="8"/>
      <c r="BG23" s="9"/>
      <c r="BH23" s="9"/>
      <c r="BI23" s="8"/>
      <c r="BJ23" s="9"/>
      <c r="BK23" s="9"/>
      <c r="BL23" s="8"/>
      <c r="BM23" s="9"/>
      <c r="BN23" s="9"/>
      <c r="BO23" s="8"/>
      <c r="BP23" s="9"/>
      <c r="BQ23" s="9"/>
      <c r="BR23" s="8"/>
      <c r="BS23" s="9"/>
      <c r="BT23" s="9"/>
      <c r="BU23" s="3"/>
    </row>
    <row r="24" spans="1:73" x14ac:dyDescent="0.55000000000000004">
      <c r="A24" s="90" t="s">
        <v>68</v>
      </c>
      <c r="B24" s="67" t="str">
        <f ca="1">"["&amp;INDIRECT(ADDRESS(147+4*12+RIGHT(B20,2),2,,,PatchTable))&amp;"/"&amp;INDIRECT(ADDRESS(147+4*12+RIGHT(B20,2),3,,,PatchTable))&amp;"/"&amp;INDIRECT(ADDRESS(147+4*12+RIGHT(B20,2),4,,,PatchTable))&amp;"/"&amp;INDIRECT(ADDRESS(147+4*12+RIGHT(B20,2),5,,,PatchTable))&amp;"/"&amp;INDIRECT(ADDRESS(147+4*12+RIGHT(B20,2),6,,,PatchTable))&amp;"]"</f>
        <v>[turano/Prime712/160/4/TXB11]</v>
      </c>
      <c r="C24" s="67" t="str">
        <f ca="1">"["&amp;INDIRECT(ADDRESS(147+4*12+RIGHT(C20,2)-2,2,,,PatchTable))&amp;"/"&amp;INDIRECT(ADDRESS(147+4*12+RIGHT(C20,2)-2,3,,,PatchTable))&amp;"/"&amp;INDIRECT(ADDRESS(147+4*12+RIGHT(C20,2)-2,4,,,PatchTable))&amp;"/"&amp;INDIRECT(ADDRESS(147+4*12+RIGHT(C20,2)-2,5,,,PatchTable))&amp;"/"&amp;INDIRECT(ADDRESS(147+4*12+RIGHT(C20,2)-2,6,,,PatchTable))&amp;"]"</f>
        <v>[turano/Prime712/160/4/TXB12]</v>
      </c>
      <c r="D24" s="66"/>
      <c r="E24" s="67" t="str">
        <f ca="1">"["&amp;INDIRECT(ADDRESS(147+4*12+RIGHT(E20,2),2,,,PatchTable))&amp;"/"&amp;INDIRECT(ADDRESS(147+4*12+RIGHT(E20,2),3,,,PatchTable))&amp;"/"&amp;INDIRECT(ADDRESS(147+4*12+RIGHT(E20,2),4,,,PatchTable))&amp;"/"&amp;INDIRECT(ADDRESS(147+4*12+RIGHT(E20,2),5,,,PatchTable))&amp;"/"&amp;INDIRECT(ADDRESS(147+4*12+RIGHT(E20,2),6,,,PatchTable))&amp;"]"</f>
        <v>[turano/Prime712/160/4/TXB09]</v>
      </c>
      <c r="F24" s="67" t="str">
        <f ca="1">"["&amp;INDIRECT(ADDRESS(147+4*12+RIGHT(F20,2)-2,2,,,PatchTable))&amp;"/"&amp;INDIRECT(ADDRESS(147+4*12+RIGHT(F20,2)-2,3,,,PatchTable))&amp;"/"&amp;INDIRECT(ADDRESS(147+4*12+RIGHT(F20,2)-2,4,,,PatchTable))&amp;"/"&amp;INDIRECT(ADDRESS(147+4*12+RIGHT(F20,2)-2,5,,,PatchTable))&amp;"/"&amp;INDIRECT(ADDRESS(147+4*12+RIGHT(F20,2)-2,6,,,PatchTable))&amp;"]"</f>
        <v>[turano/Prime712/160/4/TXB10]</v>
      </c>
      <c r="G24" s="66"/>
      <c r="H24" s="67" t="str">
        <f ca="1">"["&amp;INDIRECT(ADDRESS(147+4*12+RIGHT(H20,2),2,,,PatchTable))&amp;"/"&amp;INDIRECT(ADDRESS(147+4*12+RIGHT(H20,2),3,,,PatchTable))&amp;"/"&amp;INDIRECT(ADDRESS(147+4*12+RIGHT(H20,2),4,,,PatchTable))&amp;"/"&amp;INDIRECT(ADDRESS(147+4*12+RIGHT(H20,2),5,,,PatchTable))&amp;"/"&amp;INDIRECT(ADDRESS(147+4*12+RIGHT(H20,2),6,,,PatchTable))&amp;"]"</f>
        <v>[turano/Prime712/160/4/TXB07]</v>
      </c>
      <c r="I24" s="67" t="str">
        <f ca="1">"["&amp;INDIRECT(ADDRESS(147+4*12+RIGHT(I20,2)-2,2,,,PatchTable))&amp;"/"&amp;INDIRECT(ADDRESS(147+4*12+RIGHT(I20,2)-2,3,,,PatchTable))&amp;"/"&amp;INDIRECT(ADDRESS(147+4*12+RIGHT(I20,2)-2,4,,,PatchTable))&amp;"/"&amp;INDIRECT(ADDRESS(147+4*12+RIGHT(I20,2)-2,5,,,PatchTable))&amp;"/"&amp;INDIRECT(ADDRESS(147+4*12+RIGHT(I20,2)-2,6,,,PatchTable))&amp;"]"</f>
        <v>[turano/Prime712/160/4/TXB08]</v>
      </c>
      <c r="J24" s="66"/>
      <c r="K24" s="67" t="str">
        <f ca="1">"["&amp;INDIRECT(ADDRESS(147+4*12+RIGHT(K20,2),2,,,PatchTable))&amp;"/"&amp;INDIRECT(ADDRESS(147+4*12+RIGHT(K20,2),3,,,PatchTable))&amp;"/"&amp;INDIRECT(ADDRESS(147+4*12+RIGHT(K20,2),4,,,PatchTable))&amp;"/"&amp;INDIRECT(ADDRESS(147+4*12+RIGHT(K20,2),5,,,PatchTable))&amp;"/"&amp;INDIRECT(ADDRESS(147+4*12+RIGHT(K20,2),6,,,PatchTable))&amp;"]"</f>
        <v>[turano/Prime712/160/4/TXB05]</v>
      </c>
      <c r="L24" s="67" t="str">
        <f ca="1">"["&amp;INDIRECT(ADDRESS(147+4*12+RIGHT(L20,2)-2,2,,,PatchTable))&amp;"/"&amp;INDIRECT(ADDRESS(147+4*12+RIGHT(L20,2)-2,3,,,PatchTable))&amp;"/"&amp;INDIRECT(ADDRESS(147+4*12+RIGHT(L20,2)-2,4,,,PatchTable))&amp;"/"&amp;INDIRECT(ADDRESS(147+4*12+RIGHT(L20,2)-2,5,,,PatchTable))&amp;"/"&amp;INDIRECT(ADDRESS(147+4*12+RIGHT(L20,2)-2,6,,,PatchTable))&amp;"]"</f>
        <v>[turano/Prime712/160/4/TXB06]</v>
      </c>
      <c r="M24" s="66"/>
      <c r="N24" s="67" t="str">
        <f ca="1">"["&amp;INDIRECT(ADDRESS(147+4*12+RIGHT(N20,2),2,,,PatchTable))&amp;"/"&amp;INDIRECT(ADDRESS(147+4*12+RIGHT(N20,2),3,,,PatchTable))&amp;"/"&amp;INDIRECT(ADDRESS(147+4*12+RIGHT(N20,2),4,,,PatchTable))&amp;"/"&amp;INDIRECT(ADDRESS(147+4*12+RIGHT(N20,2),5,,,PatchTable))&amp;"/"&amp;INDIRECT(ADDRESS(147+4*12+RIGHT(N20,2),6,,,PatchTable))&amp;"]"</f>
        <v>[turano/Prime712/160/4/TXB03]</v>
      </c>
      <c r="O24" s="67" t="str">
        <f ca="1">"["&amp;INDIRECT(ADDRESS(147+4*12+RIGHT(O20,2)-2,2,,,PatchTable))&amp;"/"&amp;INDIRECT(ADDRESS(147+4*12+RIGHT(O20,2)-2,3,,,PatchTable))&amp;"/"&amp;INDIRECT(ADDRESS(147+4*12+RIGHT(O20,2)-2,4,,,PatchTable))&amp;"/"&amp;INDIRECT(ADDRESS(147+4*12+RIGHT(O20,2)-2,5,,,PatchTable))&amp;"/"&amp;INDIRECT(ADDRESS(147+4*12+RIGHT(O20,2)-2,6,,,PatchTable))&amp;"]"</f>
        <v>[turano/Prime712/160/4/TXB04]</v>
      </c>
      <c r="P24" s="66"/>
      <c r="Q24" s="67" t="str">
        <f ca="1">"["&amp;INDIRECT(ADDRESS(147+4*12+RIGHT(Q20,2),2,,,PatchTable))&amp;"/"&amp;INDIRECT(ADDRESS(147+4*12+RIGHT(Q20,2),3,,,PatchTable))&amp;"/"&amp;INDIRECT(ADDRESS(147+4*12+RIGHT(Q20,2),4,,,PatchTable))&amp;"/"&amp;INDIRECT(ADDRESS(147+4*12+RIGHT(Q20,2),5,,,PatchTable))&amp;"/"&amp;INDIRECT(ADDRESS(147+4*12+RIGHT(Q20,2),6,,,PatchTable))&amp;"]"</f>
        <v>[turano/Prime712/160/4/TXB01]</v>
      </c>
      <c r="R24" s="67" t="str">
        <f ca="1">"["&amp;INDIRECT(ADDRESS(147+4*12+RIGHT(R20,2)-2,2,,,PatchTable))&amp;"/"&amp;INDIRECT(ADDRESS(147+4*12+RIGHT(R20,2)-2,3,,,PatchTable))&amp;"/"&amp;INDIRECT(ADDRESS(147+4*12+RIGHT(R20,2)-2,4,,,PatchTable))&amp;"/"&amp;INDIRECT(ADDRESS(147+4*12+RIGHT(R20,2)-2,5,,,PatchTable))&amp;"/"&amp;INDIRECT(ADDRESS(147+4*12+RIGHT(R20,2)-2,6,,,PatchTable))&amp;"]"</f>
        <v>[turano/Prime712/160/4/TXB02]</v>
      </c>
      <c r="S24" s="66"/>
      <c r="T24" s="67" t="str">
        <f ca="1">"["&amp;INDIRECT(ADDRESS(147+6*12+RIGHT(T20,2),2,,,PatchTable))&amp;"/"&amp;INDIRECT(ADDRESS(147+6*12+RIGHT(T20,2),3,,,PatchTable))&amp;"/"&amp;INDIRECT(ADDRESS(147+6*12+RIGHT(T20,2),4,,,PatchTable))&amp;"/"&amp;INDIRECT(ADDRESS(147+6*12+RIGHT(T20,2),5,,,PatchTable))&amp;"/"&amp;INDIRECT(ADDRESS(147+6*12+RIGHT(T20,2),6,,,PatchTable))&amp;"]"</f>
        <v>[turano/Prime712/161/6/TXB11]</v>
      </c>
      <c r="U24" s="67" t="str">
        <f ca="1">"["&amp;INDIRECT(ADDRESS(147+6*12+RIGHT(U20,2)-2,2,,,PatchTable))&amp;"/"&amp;INDIRECT(ADDRESS(147+6*12+RIGHT(U20,2)-2,3,,,PatchTable))&amp;"/"&amp;INDIRECT(ADDRESS(147+6*12+RIGHT(U20,2)-2,4,,,PatchTable))&amp;"/"&amp;INDIRECT(ADDRESS(147+6*12+RIGHT(U20,2)-2,5,,,PatchTable))&amp;"/"&amp;INDIRECT(ADDRESS(147+6*12+RIGHT(U20,2)-2,6,,,PatchTable))&amp;"]"</f>
        <v>[turano/Prime712/161/6/TXB12]</v>
      </c>
      <c r="V24" s="66"/>
      <c r="W24" s="67" t="str">
        <f ca="1">"["&amp;INDIRECT(ADDRESS(147+6*12+RIGHT(W20,2),2,,,PatchTable))&amp;"/"&amp;INDIRECT(ADDRESS(147+6*12+RIGHT(W20,2),3,,,PatchTable))&amp;"/"&amp;INDIRECT(ADDRESS(147+6*12+RIGHT(W20,2),4,,,PatchTable))&amp;"/"&amp;INDIRECT(ADDRESS(147+6*12+RIGHT(W20,2),5,,,PatchTable))&amp;"/"&amp;INDIRECT(ADDRESS(147+6*12+RIGHT(W20,2),6,,,PatchTable))&amp;"]"</f>
        <v>[turano/Prime712/161/6/TXB09]</v>
      </c>
      <c r="X24" s="67" t="str">
        <f ca="1">"["&amp;INDIRECT(ADDRESS(147+6*12+RIGHT(X20,2)-2,2,,,PatchTable))&amp;"/"&amp;INDIRECT(ADDRESS(147+6*12+RIGHT(X20,2)-2,3,,,PatchTable))&amp;"/"&amp;INDIRECT(ADDRESS(147+6*12+RIGHT(X20,2)-2,4,,,PatchTable))&amp;"/"&amp;INDIRECT(ADDRESS(147+6*12+RIGHT(X20,2)-2,5,,,PatchTable))&amp;"/"&amp;INDIRECT(ADDRESS(147+6*12+RIGHT(X20,2)-2,6,,,PatchTable))&amp;"]"</f>
        <v>[turano/Prime712/161/6/TXB10]</v>
      </c>
      <c r="Y24" s="66"/>
      <c r="Z24" s="67" t="str">
        <f ca="1">"["&amp;INDIRECT(ADDRESS(147+6*12+RIGHT(Z20,2),2,,,PatchTable))&amp;"/"&amp;INDIRECT(ADDRESS(147+6*12+RIGHT(Z20,2),3,,,PatchTable))&amp;"/"&amp;INDIRECT(ADDRESS(147+6*12+RIGHT(Z20,2),4,,,PatchTable))&amp;"/"&amp;INDIRECT(ADDRESS(147+6*12+RIGHT(Z20,2),5,,,PatchTable))&amp;"/"&amp;INDIRECT(ADDRESS(147+6*12+RIGHT(Z20,2),6,,,PatchTable))&amp;"]"</f>
        <v>[turano/Prime712/161/6/TXB07]</v>
      </c>
      <c r="AA24" s="67" t="str">
        <f ca="1">"["&amp;INDIRECT(ADDRESS(147+6*12+RIGHT(AA20,2)-2,2,,,PatchTable))&amp;"/"&amp;INDIRECT(ADDRESS(147+6*12+RIGHT(AA20,2)-2,3,,,PatchTable))&amp;"/"&amp;INDIRECT(ADDRESS(147+6*12+RIGHT(AA20,2)-2,4,,,PatchTable))&amp;"/"&amp;INDIRECT(ADDRESS(147+6*12+RIGHT(AA20,2)-2,5,,,PatchTable))&amp;"/"&amp;INDIRECT(ADDRESS(147+6*12+RIGHT(AA20,2)-2,6,,,PatchTable))&amp;"]"</f>
        <v>[turano/Prime712/161/6/TXB08]</v>
      </c>
      <c r="AB24" s="66"/>
      <c r="AC24" s="67" t="str">
        <f ca="1">"["&amp;INDIRECT(ADDRESS(147+6*12+RIGHT(AC20,2),2,,,PatchTable))&amp;"/"&amp;INDIRECT(ADDRESS(147+6*12+RIGHT(AC20,2),3,,,PatchTable))&amp;"/"&amp;INDIRECT(ADDRESS(147+6*12+RIGHT(AC20,2),4,,,PatchTable))&amp;"/"&amp;INDIRECT(ADDRESS(147+6*12+RIGHT(AC20,2),5,,,PatchTable))&amp;"/"&amp;INDIRECT(ADDRESS(147+6*12+RIGHT(AC20,2),6,,,PatchTable))&amp;"]"</f>
        <v>[turano/Prime712/161/6/TXB05]</v>
      </c>
      <c r="AD24" s="67" t="str">
        <f ca="1">"["&amp;INDIRECT(ADDRESS(147+6*12+RIGHT(AD20,2)-2,2,,,PatchTable))&amp;"/"&amp;INDIRECT(ADDRESS(147+6*12+RIGHT(AD20,2)-2,3,,,PatchTable))&amp;"/"&amp;INDIRECT(ADDRESS(147+6*12+RIGHT(AD20,2)-2,4,,,PatchTable))&amp;"/"&amp;INDIRECT(ADDRESS(147+6*12+RIGHT(AD20,2)-2,5,,,PatchTable))&amp;"/"&amp;INDIRECT(ADDRESS(147+6*12+RIGHT(AD20,2)-2,6,,,PatchTable))&amp;"]"</f>
        <v>[turano/Prime712/161/6/TXB06]</v>
      </c>
      <c r="AE24" s="66"/>
      <c r="AF24" s="67" t="str">
        <f ca="1">"["&amp;INDIRECT(ADDRESS(147+6*12+RIGHT(AF20,2),2,,,PatchTable))&amp;"/"&amp;INDIRECT(ADDRESS(147+6*12+RIGHT(AF20,2),3,,,PatchTable))&amp;"/"&amp;INDIRECT(ADDRESS(147+6*12+RIGHT(AF20,2),4,,,PatchTable))&amp;"/"&amp;INDIRECT(ADDRESS(147+6*12+RIGHT(AF20,2),5,,,PatchTable))&amp;"/"&amp;INDIRECT(ADDRESS(147+6*12+RIGHT(AF20,2),6,,,PatchTable))&amp;"]"</f>
        <v>[turano/Prime712/161/6/TXB03]</v>
      </c>
      <c r="AG24" s="67" t="str">
        <f ca="1">"["&amp;INDIRECT(ADDRESS(147+6*12+RIGHT(AG20,2)-2,2,,,PatchTable))&amp;"/"&amp;INDIRECT(ADDRESS(147+6*12+RIGHT(AG20,2)-2,3,,,PatchTable))&amp;"/"&amp;INDIRECT(ADDRESS(147+6*12+RIGHT(AG20,2)-2,4,,,PatchTable))&amp;"/"&amp;INDIRECT(ADDRESS(147+6*12+RIGHT(AG20,2)-2,5,,,PatchTable))&amp;"/"&amp;INDIRECT(ADDRESS(147+6*12+RIGHT(AG20,2)-2,6,,,PatchTable))&amp;"]"</f>
        <v>[turano/Prime712/161/6/TXB04]</v>
      </c>
      <c r="AH24" s="66"/>
      <c r="AI24" s="67" t="str">
        <f ca="1">"["&amp;INDIRECT(ADDRESS(147+6*12+RIGHT(AI20,2),2,,,PatchTable))&amp;"/"&amp;INDIRECT(ADDRESS(147+6*12+RIGHT(AI20,2),3,,,PatchTable))&amp;"/"&amp;INDIRECT(ADDRESS(147+6*12+RIGHT(AI20,2),4,,,PatchTable))&amp;"/"&amp;INDIRECT(ADDRESS(147+6*12+RIGHT(AI20,2),5,,,PatchTable))&amp;"/"&amp;INDIRECT(ADDRESS(147+6*12+RIGHT(AI20,2),6,,,PatchTable))&amp;"]"</f>
        <v>[turano/Prime712/161/6/TXB01]</v>
      </c>
      <c r="AJ24" s="67" t="str">
        <f ca="1">"["&amp;INDIRECT(ADDRESS(147+6*12+RIGHT(AJ20,2)-2,2,,,PatchTable))&amp;"/"&amp;INDIRECT(ADDRESS(147+6*12+RIGHT(AJ20,2)-2,3,,,PatchTable))&amp;"/"&amp;INDIRECT(ADDRESS(147+6*12+RIGHT(AJ20,2)-2,4,,,PatchTable))&amp;"/"&amp;INDIRECT(ADDRESS(147+6*12+RIGHT(AJ20,2)-2,5,,,PatchTable))&amp;"/"&amp;INDIRECT(ADDRESS(147+6*12+RIGHT(AJ20,2)-2,6,,,PatchTable))&amp;"]"</f>
        <v>[turano/Prime712/161/6/TXB02]</v>
      </c>
      <c r="AK24" s="66"/>
      <c r="AL24" s="67" t="str">
        <f ca="1">"["&amp;INDIRECT(ADDRESS(147+0*12+RIGHT(AL20,2),2,,,PatchTable))&amp;"/"&amp;INDIRECT(ADDRESS(147+0*12+RIGHT(AL20,2),3,,,PatchTable))&amp;"/"&amp;INDIRECT(ADDRESS(147+0*12+RIGHT(AL20,2),4,,,PatchTable))&amp;"/"&amp;INDIRECT(ADDRESS(147+0*12+RIGHT(AL20,2),5,,,PatchTable))&amp;"/"&amp;INDIRECT(ADDRESS(147+0*12+RIGHT(AL20,2),6,,,PatchTable))&amp;"]"</f>
        <v>[turano/Prime712/160/4/TXA11]</v>
      </c>
      <c r="AM24" s="67" t="str">
        <f ca="1">"["&amp;INDIRECT(ADDRESS(147+0*12+RIGHT(AM20,2)-2,2,,,PatchTable))&amp;"/"&amp;INDIRECT(ADDRESS(147+0*12+RIGHT(AM20,2)-2,3,,,PatchTable))&amp;"/"&amp;INDIRECT(ADDRESS(147+0*12+RIGHT(AM20,2)-2,4,,,PatchTable))&amp;"/"&amp;INDIRECT(ADDRESS(147+0*12+RIGHT(AM20,2)-2,5,,,PatchTable))&amp;"/"&amp;INDIRECT(ADDRESS(147+0*12+RIGHT(AM20,2)-2,6,,,PatchTable))&amp;"]"</f>
        <v>[turano/Prime712/160/4/TXA12]</v>
      </c>
      <c r="AN24" s="66"/>
      <c r="AO24" s="67" t="str">
        <f ca="1">"["&amp;INDIRECT(ADDRESS(147+0*12+RIGHT(AO20,2),2,,,PatchTable))&amp;"/"&amp;INDIRECT(ADDRESS(147+0*12+RIGHT(AO20,2),3,,,PatchTable))&amp;"/"&amp;INDIRECT(ADDRESS(147+0*12+RIGHT(AO20,2),4,,,PatchTable))&amp;"/"&amp;INDIRECT(ADDRESS(147+0*12+RIGHT(AO20,2),5,,,PatchTable))&amp;"/"&amp;INDIRECT(ADDRESS(147+0*12+RIGHT(AO20,2),6,,,PatchTable))&amp;"]"</f>
        <v>[turano/Prime712/160/4/TXA09]</v>
      </c>
      <c r="AP24" s="67" t="str">
        <f ca="1">"["&amp;INDIRECT(ADDRESS(147+0*12+RIGHT(AP20,2)-2,2,,,PatchTable))&amp;"/"&amp;INDIRECT(ADDRESS(147+0*12+RIGHT(AP20,2)-2,3,,,PatchTable))&amp;"/"&amp;INDIRECT(ADDRESS(147+0*12+RIGHT(AP20,2)-2,4,,,PatchTable))&amp;"/"&amp;INDIRECT(ADDRESS(147+0*12+RIGHT(AP20,2)-2,5,,,PatchTable))&amp;"/"&amp;INDIRECT(ADDRESS(147+0*12+RIGHT(AP20,2)-2,6,,,PatchTable))&amp;"]"</f>
        <v>[turano/Prime712/160/4/TXA10]</v>
      </c>
      <c r="AQ24" s="66"/>
      <c r="AR24" s="67" t="str">
        <f ca="1">"["&amp;INDIRECT(ADDRESS(147+0*12+RIGHT(AR20,2),2,,,PatchTable))&amp;"/"&amp;INDIRECT(ADDRESS(147+0*12+RIGHT(AR20,2),3,,,PatchTable))&amp;"/"&amp;INDIRECT(ADDRESS(147+0*12+RIGHT(AR20,2),4,,,PatchTable))&amp;"/"&amp;INDIRECT(ADDRESS(147+0*12+RIGHT(AR20,2),5,,,PatchTable))&amp;"/"&amp;INDIRECT(ADDRESS(147+0*12+RIGHT(AR20,2),6,,,PatchTable))&amp;"]"</f>
        <v>[turano/Prime712/160/4/TXA07]</v>
      </c>
      <c r="AS24" s="67" t="str">
        <f ca="1">"["&amp;INDIRECT(ADDRESS(147+0*12+RIGHT(AS20,2)-2,2,,,PatchTable))&amp;"/"&amp;INDIRECT(ADDRESS(147+0*12+RIGHT(AS20,2)-2,3,,,PatchTable))&amp;"/"&amp;INDIRECT(ADDRESS(147+0*12+RIGHT(AS20,2)-2,4,,,PatchTable))&amp;"/"&amp;INDIRECT(ADDRESS(147+0*12+RIGHT(AS20,2)-2,5,,,PatchTable))&amp;"/"&amp;INDIRECT(ADDRESS(147+0*12+RIGHT(AS20,2)-2,6,,,PatchTable))&amp;"]"</f>
        <v>[turano/Prime712/160/4/TXA08]</v>
      </c>
      <c r="AT24" s="66"/>
      <c r="AU24" s="67" t="str">
        <f ca="1">"["&amp;INDIRECT(ADDRESS(147+0*12+RIGHT(AU20,2),2,,,PatchTable))&amp;"/"&amp;INDIRECT(ADDRESS(147+0*12+RIGHT(AU20,2),3,,,PatchTable))&amp;"/"&amp;INDIRECT(ADDRESS(147+0*12+RIGHT(AU20,2),4,,,PatchTable))&amp;"/"&amp;INDIRECT(ADDRESS(147+0*12+RIGHT(AU20,2),5,,,PatchTable))&amp;"/"&amp;INDIRECT(ADDRESS(147+0*12+RIGHT(AU20,2),6,,,PatchTable))&amp;"]"</f>
        <v>[turano/Prime712/160/4/TXA05]</v>
      </c>
      <c r="AV24" s="67" t="str">
        <f ca="1">"["&amp;INDIRECT(ADDRESS(147+0*12+RIGHT(AV20,2)-2,2,,,PatchTable))&amp;"/"&amp;INDIRECT(ADDRESS(147+0*12+RIGHT(AV20,2)-2,3,,,PatchTable))&amp;"/"&amp;INDIRECT(ADDRESS(147+0*12+RIGHT(AV20,2)-2,4,,,PatchTable))&amp;"/"&amp;INDIRECT(ADDRESS(147+0*12+RIGHT(AV20,2)-2,5,,,PatchTable))&amp;"/"&amp;INDIRECT(ADDRESS(147+0*12+RIGHT(AV20,2)-2,6,,,PatchTable))&amp;"]"</f>
        <v>[turano/Prime712/160/4/TXA06]</v>
      </c>
      <c r="AW24" s="66"/>
      <c r="AX24" s="67" t="str">
        <f ca="1">"["&amp;INDIRECT(ADDRESS(147+0*12+RIGHT(AX20,2),2,,,PatchTable))&amp;"/"&amp;INDIRECT(ADDRESS(147+0*12+RIGHT(AX20,2),3,,,PatchTable))&amp;"/"&amp;INDIRECT(ADDRESS(147+0*12+RIGHT(AX20,2),4,,,PatchTable))&amp;"/"&amp;INDIRECT(ADDRESS(147+0*12+RIGHT(AX20,2),5,,,PatchTable))&amp;"/"&amp;INDIRECT(ADDRESS(147+0*12+RIGHT(AX20,2),6,,,PatchTable))&amp;"]"</f>
        <v>[turano/Prime712/160/4/TXA03]</v>
      </c>
      <c r="AY24" s="67" t="str">
        <f ca="1">"["&amp;INDIRECT(ADDRESS(147+0*12+RIGHT(AY20,2)-2,2,,,PatchTable))&amp;"/"&amp;INDIRECT(ADDRESS(147+0*12+RIGHT(AY20,2)-2,3,,,PatchTable))&amp;"/"&amp;INDIRECT(ADDRESS(147+0*12+RIGHT(AY20,2)-2,4,,,PatchTable))&amp;"/"&amp;INDIRECT(ADDRESS(147+0*12+RIGHT(AY20,2)-2,5,,,PatchTable))&amp;"/"&amp;INDIRECT(ADDRESS(147+0*12+RIGHT(AY20,2)-2,6,,,PatchTable))&amp;"]"</f>
        <v>[turano/Prime712/160/4/TXA04]</v>
      </c>
      <c r="AZ24" s="66"/>
      <c r="BA24" s="67" t="str">
        <f ca="1">"["&amp;INDIRECT(ADDRESS(147+0*12+RIGHT(BA20,2),2,,,PatchTable))&amp;"/"&amp;INDIRECT(ADDRESS(147+0*12+RIGHT(BA20,2),3,,,PatchTable))&amp;"/"&amp;INDIRECT(ADDRESS(147+0*12+RIGHT(BA20,2),4,,,PatchTable))&amp;"/"&amp;INDIRECT(ADDRESS(147+0*12+RIGHT(BA20,2),5,,,PatchTable))&amp;"/"&amp;INDIRECT(ADDRESS(147+0*12+RIGHT(BA20,2),6,,,PatchTable))&amp;"]"</f>
        <v>[turano/Prime712/160/4/TXA01]</v>
      </c>
      <c r="BB24" s="67" t="str">
        <f ca="1">"["&amp;INDIRECT(ADDRESS(147+0*12+RIGHT(BB20,2)-2,2,,,PatchTable))&amp;"/"&amp;INDIRECT(ADDRESS(147+0*12+RIGHT(BB20,2)-2,3,,,PatchTable))&amp;"/"&amp;INDIRECT(ADDRESS(147+0*12+RIGHT(BB20,2)-2,4,,,PatchTable))&amp;"/"&amp;INDIRECT(ADDRESS(147+0*12+RIGHT(BB20,2)-2,5,,,PatchTable))&amp;"/"&amp;INDIRECT(ADDRESS(147+0*12+RIGHT(BB20,2)-2,6,,,PatchTable))&amp;"]"</f>
        <v>[turano/Prime712/160/4/TXA02]</v>
      </c>
      <c r="BC24" s="66"/>
      <c r="BD24" s="67" t="str">
        <f ca="1">"["&amp;INDIRECT(ADDRESS(147+2*12+RIGHT(BD20,2),2,,,PatchTable))&amp;"/"&amp;INDIRECT(ADDRESS(147+2*12+RIGHT(BD20,2),3,,,PatchTable))&amp;"/"&amp;INDIRECT(ADDRESS(147+2*12+RIGHT(BD20,2),4,,,PatchTable))&amp;"/"&amp;INDIRECT(ADDRESS(147+2*12+RIGHT(BD20,2),5,,,PatchTable))&amp;"/"&amp;INDIRECT(ADDRESS(147+2*12+RIGHT(BD20,2),6,,,PatchTable))&amp;"]"</f>
        <v>[turano/Prime712/161/6/TXA11]</v>
      </c>
      <c r="BE24" s="67" t="str">
        <f ca="1">"["&amp;INDIRECT(ADDRESS(147+2*12+RIGHT(BE20,2)-2,2,,,PatchTable))&amp;"/"&amp;INDIRECT(ADDRESS(147+2*12+RIGHT(BE20,2)-2,3,,,PatchTable))&amp;"/"&amp;INDIRECT(ADDRESS(147+2*12+RIGHT(BE20,2)-2,4,,,PatchTable))&amp;"/"&amp;INDIRECT(ADDRESS(147+2*12+RIGHT(BE20,2)-2,5,,,PatchTable))&amp;"/"&amp;INDIRECT(ADDRESS(147+2*12+RIGHT(BE20,2)-2,6,,,PatchTable))&amp;"]"</f>
        <v>[turano/Prime712/161/6/TXA12]</v>
      </c>
      <c r="BF24" s="66"/>
      <c r="BG24" s="67" t="str">
        <f ca="1">"["&amp;INDIRECT(ADDRESS(147+2*12+RIGHT(BG20,2),2,,,PatchTable))&amp;"/"&amp;INDIRECT(ADDRESS(147+2*12+RIGHT(BG20,2),3,,,PatchTable))&amp;"/"&amp;INDIRECT(ADDRESS(147+2*12+RIGHT(BG20,2),4,,,PatchTable))&amp;"/"&amp;INDIRECT(ADDRESS(147+2*12+RIGHT(BG20,2),5,,,PatchTable))&amp;"/"&amp;INDIRECT(ADDRESS(147+2*12+RIGHT(BG20,2),6,,,PatchTable))&amp;"]"</f>
        <v>[turano/Prime712/161/6/TXA09]</v>
      </c>
      <c r="BH24" s="67" t="str">
        <f ca="1">"["&amp;INDIRECT(ADDRESS(147+2*12+RIGHT(BH20,2)-2,2,,,PatchTable))&amp;"/"&amp;INDIRECT(ADDRESS(147+2*12+RIGHT(BH20,2)-2,3,,,PatchTable))&amp;"/"&amp;INDIRECT(ADDRESS(147+2*12+RIGHT(BH20,2)-2,4,,,PatchTable))&amp;"/"&amp;INDIRECT(ADDRESS(147+2*12+RIGHT(BH20,2)-2,5,,,PatchTable))&amp;"/"&amp;INDIRECT(ADDRESS(147+2*12+RIGHT(BH20,2)-2,6,,,PatchTable))&amp;"]"</f>
        <v>[turano/Prime712/161/6/TXA10]</v>
      </c>
      <c r="BI24" s="66"/>
      <c r="BJ24" s="67" t="str">
        <f ca="1">"["&amp;INDIRECT(ADDRESS(147+2*12+RIGHT(BJ20,2),2,,,PatchTable))&amp;"/"&amp;INDIRECT(ADDRESS(147+2*12+RIGHT(BJ20,2),3,,,PatchTable))&amp;"/"&amp;INDIRECT(ADDRESS(147+2*12+RIGHT(BJ20,2),4,,,PatchTable))&amp;"/"&amp;INDIRECT(ADDRESS(147+2*12+RIGHT(BJ20,2),5,,,PatchTable))&amp;"/"&amp;INDIRECT(ADDRESS(147+2*12+RIGHT(BJ20,2),6,,,PatchTable))&amp;"]"</f>
        <v>[turano/Prime712/161/6/TXA07]</v>
      </c>
      <c r="BK24" s="67" t="str">
        <f ca="1">"["&amp;INDIRECT(ADDRESS(147+2*12+RIGHT(BK20,2)-2,2,,,PatchTable))&amp;"/"&amp;INDIRECT(ADDRESS(147+2*12+RIGHT(BK20,2)-2,3,,,PatchTable))&amp;"/"&amp;INDIRECT(ADDRESS(147+2*12+RIGHT(BK20,2)-2,4,,,PatchTable))&amp;"/"&amp;INDIRECT(ADDRESS(147+2*12+RIGHT(BK20,2)-2,5,,,PatchTable))&amp;"/"&amp;INDIRECT(ADDRESS(147+2*12+RIGHT(BK20,2)-2,6,,,PatchTable))&amp;"]"</f>
        <v>[turano/Prime712/161/6/TXA08]</v>
      </c>
      <c r="BL24" s="66"/>
      <c r="BM24" s="67" t="str">
        <f ca="1">"["&amp;INDIRECT(ADDRESS(147+2*12+RIGHT(BM20,2),2,,,PatchTable))&amp;"/"&amp;INDIRECT(ADDRESS(147+2*12+RIGHT(BM20,2),3,,,PatchTable))&amp;"/"&amp;INDIRECT(ADDRESS(147+2*12+RIGHT(BM20,2),4,,,PatchTable))&amp;"/"&amp;INDIRECT(ADDRESS(147+2*12+RIGHT(BM20,2),5,,,PatchTable))&amp;"/"&amp;INDIRECT(ADDRESS(147+2*12+RIGHT(BM20,2),6,,,PatchTable))&amp;"]"</f>
        <v>[turano/Prime712/161/6/TXA05]</v>
      </c>
      <c r="BN24" s="67" t="str">
        <f ca="1">"["&amp;INDIRECT(ADDRESS(147+2*12+RIGHT(BN20,2)-2,2,,,PatchTable))&amp;"/"&amp;INDIRECT(ADDRESS(147+2*12+RIGHT(BN20,2)-2,3,,,PatchTable))&amp;"/"&amp;INDIRECT(ADDRESS(147+2*12+RIGHT(BN20,2)-2,4,,,PatchTable))&amp;"/"&amp;INDIRECT(ADDRESS(147+2*12+RIGHT(BN20,2)-2,5,,,PatchTable))&amp;"/"&amp;INDIRECT(ADDRESS(147+2*12+RIGHT(BN20,2)-2,6,,,PatchTable))&amp;"]"</f>
        <v>[turano/Prime712/161/6/TXA06]</v>
      </c>
      <c r="BO24" s="66"/>
      <c r="BP24" s="67" t="str">
        <f ca="1">"["&amp;INDIRECT(ADDRESS(147+2*12+RIGHT(BP20,2),2,,,PatchTable))&amp;"/"&amp;INDIRECT(ADDRESS(147+2*12+RIGHT(BP20,2),3,,,PatchTable))&amp;"/"&amp;INDIRECT(ADDRESS(147+2*12+RIGHT(BP20,2),4,,,PatchTable))&amp;"/"&amp;INDIRECT(ADDRESS(147+2*12+RIGHT(BP20,2),5,,,PatchTable))&amp;"/"&amp;INDIRECT(ADDRESS(147+2*12+RIGHT(BP20,2),6,,,PatchTable))&amp;"]"</f>
        <v>[turano/Prime712/161/6/TXA03]</v>
      </c>
      <c r="BQ24" s="67" t="str">
        <f ca="1">"["&amp;INDIRECT(ADDRESS(147+2*12+RIGHT(BQ20,2)-2,2,,,PatchTable))&amp;"/"&amp;INDIRECT(ADDRESS(147+2*12+RIGHT(BQ20,2)-2,3,,,PatchTable))&amp;"/"&amp;INDIRECT(ADDRESS(147+2*12+RIGHT(BQ20,2)-2,4,,,PatchTable))&amp;"/"&amp;INDIRECT(ADDRESS(147+2*12+RIGHT(BQ20,2)-2,5,,,PatchTable))&amp;"/"&amp;INDIRECT(ADDRESS(147+2*12+RIGHT(BQ20,2)-2,6,,,PatchTable))&amp;"]"</f>
        <v>[turano/Prime712/161/6/TXA04]</v>
      </c>
      <c r="BR24" s="66"/>
      <c r="BS24" s="67" t="str">
        <f ca="1">"["&amp;INDIRECT(ADDRESS(147+2*12+RIGHT(BS20,2),2,,,PatchTable))&amp;"/"&amp;INDIRECT(ADDRESS(147+2*12+RIGHT(BS20,2),3,,,PatchTable))&amp;"/"&amp;INDIRECT(ADDRESS(147+2*12+RIGHT(BS20,2),4,,,PatchTable))&amp;"/"&amp;INDIRECT(ADDRESS(147+2*12+RIGHT(BS20,2),5,,,PatchTable))&amp;"/"&amp;INDIRECT(ADDRESS(147+2*12+RIGHT(BS20,2),6,,,PatchTable))&amp;"]"</f>
        <v>[turano/Prime712/161/6/TXA01]</v>
      </c>
      <c r="BT24" s="67" t="str">
        <f ca="1">"["&amp;INDIRECT(ADDRESS(147+2*12+RIGHT(BT20,2)-2,2,,,PatchTable))&amp;"/"&amp;INDIRECT(ADDRESS(147+2*12+RIGHT(BT20,2)-2,3,,,PatchTable))&amp;"/"&amp;INDIRECT(ADDRESS(147+2*12+RIGHT(BT20,2)-2,4,,,PatchTable))&amp;"/"&amp;INDIRECT(ADDRESS(147+2*12+RIGHT(BT20,2)-2,5,,,PatchTable))&amp;"/"&amp;INDIRECT(ADDRESS(147+2*12+RIGHT(BT20,2)-2,6,,,PatchTable))&amp;"]"</f>
        <v>[turano/Prime712/161/6/TXA02]</v>
      </c>
      <c r="BU24" s="2"/>
    </row>
    <row r="25" spans="1:73" x14ac:dyDescent="0.55000000000000004">
      <c r="A25" s="90" t="s">
        <v>69</v>
      </c>
      <c r="B25" s="7" t="str">
        <f ca="1">"["&amp;INDIRECT(ADDRESS(147+7*12+RIGHT(B20,2),2,,,PatchTable))&amp;"/"&amp;INDIRECT(ADDRESS(147+7*12+RIGHT(B20,2),3,,,PatchTable))&amp;"/"&amp;INDIRECT(ADDRESS(147+7*12+RIGHT(B20,2),4,,,PatchTable))&amp;"/"&amp;INDIRECT(ADDRESS(147+7*12+RIGHT(B20,2),5,,,PatchTable))&amp;"/"&amp;INDIRECT(ADDRESS(147+7*12+RIGHT(B20,2),6,,,PatchTable))&amp;"]"</f>
        <v>[turano/Prime712/161/6/RXB11]</v>
      </c>
      <c r="C25" s="7" t="str">
        <f ca="1">"["&amp;INDIRECT(ADDRESS(147+7*12+RIGHT(C20,2)-2,2,,,PatchTable))&amp;"/"&amp;INDIRECT(ADDRESS(147+7*12+RIGHT(C20,2)-2,3,,,PatchTable))&amp;"/"&amp;INDIRECT(ADDRESS(147+7*12+RIGHT(C20,2)-2,4,,,PatchTable))&amp;"/"&amp;INDIRECT(ADDRESS(147+7*12+RIGHT(C20,2)-2,5,,,PatchTable))&amp;"/"&amp;INDIRECT(ADDRESS(147+7*12+RIGHT(C20,2)-2,6,,,PatchTable))&amp;"]"</f>
        <v>[turano/Prime712/161/6/RXB12]</v>
      </c>
      <c r="D25" s="8"/>
      <c r="E25" s="7" t="str">
        <f ca="1">"["&amp;INDIRECT(ADDRESS(147+7*12+RIGHT(E20,2),2,,,PatchTable))&amp;"/"&amp;INDIRECT(ADDRESS(147+7*12+RIGHT(E20,2),3,,,PatchTable))&amp;"/"&amp;INDIRECT(ADDRESS(147+7*12+RIGHT(E20,2),4,,,PatchTable))&amp;"/"&amp;INDIRECT(ADDRESS(147+7*12+RIGHT(E20,2),5,,,PatchTable))&amp;"/"&amp;INDIRECT(ADDRESS(147+7*12+RIGHT(E20,2),6,,,PatchTable))&amp;"]"</f>
        <v>[turano/Prime712/161/6/RXB09]</v>
      </c>
      <c r="F25" s="7" t="str">
        <f ca="1">"["&amp;INDIRECT(ADDRESS(147+7*12+RIGHT(F20,2)-2,2,,,PatchTable))&amp;"/"&amp;INDIRECT(ADDRESS(147+7*12+RIGHT(F20,2)-2,3,,,PatchTable))&amp;"/"&amp;INDIRECT(ADDRESS(147+7*12+RIGHT(F20,2)-2,4,,,PatchTable))&amp;"/"&amp;INDIRECT(ADDRESS(147+7*12+RIGHT(F20,2)-2,5,,,PatchTable))&amp;"/"&amp;INDIRECT(ADDRESS(147+7*12+RIGHT(F20,2)-2,6,,,PatchTable))&amp;"]"</f>
        <v>[turano/Prime712/161/6/RXB10]</v>
      </c>
      <c r="G25" s="8"/>
      <c r="H25" s="7" t="str">
        <f ca="1">"["&amp;INDIRECT(ADDRESS(147+7*12+RIGHT(H20,2),2,,,PatchTable))&amp;"/"&amp;INDIRECT(ADDRESS(147+7*12+RIGHT(H20,2),3,,,PatchTable))&amp;"/"&amp;INDIRECT(ADDRESS(147+7*12+RIGHT(H20,2),4,,,PatchTable))&amp;"/"&amp;INDIRECT(ADDRESS(147+7*12+RIGHT(H20,2),5,,,PatchTable))&amp;"/"&amp;INDIRECT(ADDRESS(147+7*12+RIGHT(H20,2),6,,,PatchTable))&amp;"]"</f>
        <v>[turano/Prime712/161/6/RXB07]</v>
      </c>
      <c r="I25" s="7" t="str">
        <f ca="1">"["&amp;INDIRECT(ADDRESS(147+7*12+RIGHT(I20,2)-2,2,,,PatchTable))&amp;"/"&amp;INDIRECT(ADDRESS(147+7*12+RIGHT(I20,2)-2,3,,,PatchTable))&amp;"/"&amp;INDIRECT(ADDRESS(147+7*12+RIGHT(I20,2)-2,4,,,PatchTable))&amp;"/"&amp;INDIRECT(ADDRESS(147+7*12+RIGHT(I20,2)-2,5,,,PatchTable))&amp;"/"&amp;INDIRECT(ADDRESS(147+7*12+RIGHT(I20,2)-2,6,,,PatchTable))&amp;"]"</f>
        <v>[turano/Prime712/161/6/RXB08]</v>
      </c>
      <c r="J25" s="8"/>
      <c r="K25" s="7" t="str">
        <f ca="1">"["&amp;INDIRECT(ADDRESS(147+7*12+RIGHT(K20,2),2,,,PatchTable))&amp;"/"&amp;INDIRECT(ADDRESS(147+7*12+RIGHT(K20,2),3,,,PatchTable))&amp;"/"&amp;INDIRECT(ADDRESS(147+7*12+RIGHT(K20,2),4,,,PatchTable))&amp;"/"&amp;INDIRECT(ADDRESS(147+7*12+RIGHT(K20,2),5,,,PatchTable))&amp;"/"&amp;INDIRECT(ADDRESS(147+7*12+RIGHT(K20,2),6,,,PatchTable))&amp;"]"</f>
        <v>[turano/Prime712/161/6/RXB05]</v>
      </c>
      <c r="L25" s="7" t="str">
        <f ca="1">"["&amp;INDIRECT(ADDRESS(147+7*12+RIGHT(L20,2)-2,2,,,PatchTable))&amp;"/"&amp;INDIRECT(ADDRESS(147+7*12+RIGHT(L20,2)-2,3,,,PatchTable))&amp;"/"&amp;INDIRECT(ADDRESS(147+7*12+RIGHT(L20,2)-2,4,,,PatchTable))&amp;"/"&amp;INDIRECT(ADDRESS(147+7*12+RIGHT(L20,2)-2,5,,,PatchTable))&amp;"/"&amp;INDIRECT(ADDRESS(147+7*12+RIGHT(L20,2)-2,6,,,PatchTable))&amp;"]"</f>
        <v>[turano/Prime712/161/6/RXB06]</v>
      </c>
      <c r="M25" s="8"/>
      <c r="N25" s="7" t="str">
        <f ca="1">"["&amp;INDIRECT(ADDRESS(147+7*12+RIGHT(N20,2),2,,,PatchTable))&amp;"/"&amp;INDIRECT(ADDRESS(147+7*12+RIGHT(N20,2),3,,,PatchTable))&amp;"/"&amp;INDIRECT(ADDRESS(147+7*12+RIGHT(N20,2),4,,,PatchTable))&amp;"/"&amp;INDIRECT(ADDRESS(147+7*12+RIGHT(N20,2),5,,,PatchTable))&amp;"/"&amp;INDIRECT(ADDRESS(147+7*12+RIGHT(N20,2),6,,,PatchTable))&amp;"]"</f>
        <v>[turano/Prime712/161/6/RXB03]</v>
      </c>
      <c r="O25" s="7" t="str">
        <f ca="1">"["&amp;INDIRECT(ADDRESS(147+7*12+RIGHT(O20,2)-2,2,,,PatchTable))&amp;"/"&amp;INDIRECT(ADDRESS(147+7*12+RIGHT(O20,2)-2,3,,,PatchTable))&amp;"/"&amp;INDIRECT(ADDRESS(147+7*12+RIGHT(O20,2)-2,4,,,PatchTable))&amp;"/"&amp;INDIRECT(ADDRESS(147+7*12+RIGHT(O20,2)-2,5,,,PatchTable))&amp;"/"&amp;INDIRECT(ADDRESS(147+7*12+RIGHT(O20,2)-2,6,,,PatchTable))&amp;"]"</f>
        <v>[turano/Prime712/161/6/RXB04]</v>
      </c>
      <c r="P25" s="8"/>
      <c r="Q25" s="7" t="str">
        <f ca="1">"["&amp;INDIRECT(ADDRESS(147+7*12+RIGHT(Q20,2),2,,,PatchTable))&amp;"/"&amp;INDIRECT(ADDRESS(147+7*12+RIGHT(Q20,2),3,,,PatchTable))&amp;"/"&amp;INDIRECT(ADDRESS(147+7*12+RIGHT(Q20,2),4,,,PatchTable))&amp;"/"&amp;INDIRECT(ADDRESS(147+7*12+RIGHT(Q20,2),5,,,PatchTable))&amp;"/"&amp;INDIRECT(ADDRESS(147+7*12+RIGHT(Q20,2),6,,,PatchTable))&amp;"]"</f>
        <v>[turano/Prime712/161/6/RXB01]</v>
      </c>
      <c r="R25" s="7" t="str">
        <f ca="1">"["&amp;INDIRECT(ADDRESS(147+7*12+RIGHT(R20,2)-2,2,,,PatchTable))&amp;"/"&amp;INDIRECT(ADDRESS(147+7*12+RIGHT(R20,2)-2,3,,,PatchTable))&amp;"/"&amp;INDIRECT(ADDRESS(147+7*12+RIGHT(R20,2)-2,4,,,PatchTable))&amp;"/"&amp;INDIRECT(ADDRESS(147+7*12+RIGHT(R20,2)-2,5,,,PatchTable))&amp;"/"&amp;INDIRECT(ADDRESS(147+7*12+RIGHT(R20,2)-2,6,,,PatchTable))&amp;"]"</f>
        <v>[turano/Prime712/161/6/RXB02]</v>
      </c>
      <c r="S25" s="8"/>
      <c r="T25" s="7" t="str">
        <f ca="1">"["&amp;INDIRECT(ADDRESS(147+5*12+RIGHT(T20,2),2,,,PatchTable))&amp;"/"&amp;INDIRECT(ADDRESS(147+5*12+RIGHT(T20,2),3,,,PatchTable))&amp;"/"&amp;INDIRECT(ADDRESS(147+5*12+RIGHT(T20,2),4,,,PatchTable))&amp;"/"&amp;INDIRECT(ADDRESS(147+5*12+RIGHT(T20,2),5,,,PatchTable))&amp;"/"&amp;INDIRECT(ADDRESS(147+5*12+RIGHT(T20,2),6,,,PatchTable))&amp;"]"</f>
        <v>[turano/Prime712/160/4/RXB11]</v>
      </c>
      <c r="U25" s="7" t="str">
        <f ca="1">"["&amp;INDIRECT(ADDRESS(147+5*12+RIGHT(U20,2)-2,2,,,PatchTable))&amp;"/"&amp;INDIRECT(ADDRESS(147+5*12+RIGHT(U20,2)-2,3,,,PatchTable))&amp;"/"&amp;INDIRECT(ADDRESS(147+5*12+RIGHT(U20,2)-2,4,,,PatchTable))&amp;"/"&amp;INDIRECT(ADDRESS(147+5*12+RIGHT(U20,2)-2,5,,,PatchTable))&amp;"/"&amp;INDIRECT(ADDRESS(147+5*12+RIGHT(U20,2)-2,6,,,PatchTable))&amp;"]"</f>
        <v>[turano/Prime712/160/4/RXB12]</v>
      </c>
      <c r="V25" s="8"/>
      <c r="W25" s="7" t="str">
        <f ca="1">"["&amp;INDIRECT(ADDRESS(147+5*12+RIGHT(W20,2),2,,,PatchTable))&amp;"/"&amp;INDIRECT(ADDRESS(147+5*12+RIGHT(W20,2),3,,,PatchTable))&amp;"/"&amp;INDIRECT(ADDRESS(147+5*12+RIGHT(W20,2),4,,,PatchTable))&amp;"/"&amp;INDIRECT(ADDRESS(147+5*12+RIGHT(W20,2),5,,,PatchTable))&amp;"/"&amp;INDIRECT(ADDRESS(147+5*12+RIGHT(W20,2),6,,,PatchTable))&amp;"]"</f>
        <v>[turano/Prime712/160/4/RXB09]</v>
      </c>
      <c r="X25" s="7" t="str">
        <f ca="1">"["&amp;INDIRECT(ADDRESS(147+5*12+RIGHT(X20,2)-2,2,,,PatchTable))&amp;"/"&amp;INDIRECT(ADDRESS(147+5*12+RIGHT(X20,2)-2,3,,,PatchTable))&amp;"/"&amp;INDIRECT(ADDRESS(147+5*12+RIGHT(X20,2)-2,4,,,PatchTable))&amp;"/"&amp;INDIRECT(ADDRESS(147+5*12+RIGHT(X20,2)-2,5,,,PatchTable))&amp;"/"&amp;INDIRECT(ADDRESS(147+5*12+RIGHT(X20,2)-2,6,,,PatchTable))&amp;"]"</f>
        <v>[turano/Prime712/160/4/RXB10]</v>
      </c>
      <c r="Y25" s="8"/>
      <c r="Z25" s="7" t="str">
        <f ca="1">"["&amp;INDIRECT(ADDRESS(147+5*12+RIGHT(Z20,2),2,,,PatchTable))&amp;"/"&amp;INDIRECT(ADDRESS(147+5*12+RIGHT(Z20,2),3,,,PatchTable))&amp;"/"&amp;INDIRECT(ADDRESS(147+5*12+RIGHT(Z20,2),4,,,PatchTable))&amp;"/"&amp;INDIRECT(ADDRESS(147+5*12+RIGHT(Z20,2),5,,,PatchTable))&amp;"/"&amp;INDIRECT(ADDRESS(147+5*12+RIGHT(Z20,2),6,,,PatchTable))&amp;"]"</f>
        <v>[turano/Prime712/160/4/RXB07]</v>
      </c>
      <c r="AA25" s="7" t="str">
        <f ca="1">"["&amp;INDIRECT(ADDRESS(147+5*12+RIGHT(AA20,2)-2,2,,,PatchTable))&amp;"/"&amp;INDIRECT(ADDRESS(147+5*12+RIGHT(AA20,2)-2,3,,,PatchTable))&amp;"/"&amp;INDIRECT(ADDRESS(147+5*12+RIGHT(AA20,2)-2,4,,,PatchTable))&amp;"/"&amp;INDIRECT(ADDRESS(147+5*12+RIGHT(AA20,2)-2,5,,,PatchTable))&amp;"/"&amp;INDIRECT(ADDRESS(147+5*12+RIGHT(AA20,2)-2,6,,,PatchTable))&amp;"]"</f>
        <v>[turano/Prime712/160/4/RXB08]</v>
      </c>
      <c r="AB25" s="8"/>
      <c r="AC25" s="7" t="str">
        <f ca="1">"["&amp;INDIRECT(ADDRESS(147+5*12+RIGHT(AC20,2),2,,,PatchTable))&amp;"/"&amp;INDIRECT(ADDRESS(147+5*12+RIGHT(AC20,2),3,,,PatchTable))&amp;"/"&amp;INDIRECT(ADDRESS(147+5*12+RIGHT(AC20,2),4,,,PatchTable))&amp;"/"&amp;INDIRECT(ADDRESS(147+5*12+RIGHT(AC20,2),5,,,PatchTable))&amp;"/"&amp;INDIRECT(ADDRESS(147+5*12+RIGHT(AC20,2),6,,,PatchTable))&amp;"]"</f>
        <v>[turano/Prime712/160/4/RXB05]</v>
      </c>
      <c r="AD25" s="7" t="str">
        <f ca="1">"["&amp;INDIRECT(ADDRESS(147+5*12+RIGHT(AD20,2)-2,2,,,PatchTable))&amp;"/"&amp;INDIRECT(ADDRESS(147+5*12+RIGHT(AD20,2)-2,3,,,PatchTable))&amp;"/"&amp;INDIRECT(ADDRESS(147+5*12+RIGHT(AD20,2)-2,4,,,PatchTable))&amp;"/"&amp;INDIRECT(ADDRESS(147+5*12+RIGHT(AD20,2)-2,5,,,PatchTable))&amp;"/"&amp;INDIRECT(ADDRESS(147+5*12+RIGHT(AD20,2)-2,6,,,PatchTable))&amp;"]"</f>
        <v>[turano/Prime712/160/4/RXB06]</v>
      </c>
      <c r="AE25" s="8"/>
      <c r="AF25" s="7" t="str">
        <f ca="1">"["&amp;INDIRECT(ADDRESS(147+5*12+RIGHT(AF20,2),2,,,PatchTable))&amp;"/"&amp;INDIRECT(ADDRESS(147+5*12+RIGHT(AF20,2),3,,,PatchTable))&amp;"/"&amp;INDIRECT(ADDRESS(147+5*12+RIGHT(AF20,2),4,,,PatchTable))&amp;"/"&amp;INDIRECT(ADDRESS(147+5*12+RIGHT(AF20,2),5,,,PatchTable))&amp;"/"&amp;INDIRECT(ADDRESS(147+5*12+RIGHT(AF20,2),6,,,PatchTable))&amp;"]"</f>
        <v>[turano/Prime712/160/4/RXB03]</v>
      </c>
      <c r="AG25" s="7" t="str">
        <f ca="1">"["&amp;INDIRECT(ADDRESS(147+5*12+RIGHT(AG20,2)-2,2,,,PatchTable))&amp;"/"&amp;INDIRECT(ADDRESS(147+5*12+RIGHT(AG20,2)-2,3,,,PatchTable))&amp;"/"&amp;INDIRECT(ADDRESS(147+5*12+RIGHT(AG20,2)-2,4,,,PatchTable))&amp;"/"&amp;INDIRECT(ADDRESS(147+5*12+RIGHT(AG20,2)-2,5,,,PatchTable))&amp;"/"&amp;INDIRECT(ADDRESS(147+5*12+RIGHT(AG20,2)-2,6,,,PatchTable))&amp;"]"</f>
        <v>[turano/Prime712/160/4/RXB04]</v>
      </c>
      <c r="AH25" s="8"/>
      <c r="AI25" s="7" t="str">
        <f ca="1">"["&amp;INDIRECT(ADDRESS(147+5*12+RIGHT(AI20,2),2,,,PatchTable))&amp;"/"&amp;INDIRECT(ADDRESS(147+5*12+RIGHT(AI20,2),3,,,PatchTable))&amp;"/"&amp;INDIRECT(ADDRESS(147+5*12+RIGHT(AI20,2),4,,,PatchTable))&amp;"/"&amp;INDIRECT(ADDRESS(147+5*12+RIGHT(AI20,2),5,,,PatchTable))&amp;"/"&amp;INDIRECT(ADDRESS(147+5*12+RIGHT(AI20,2),6,,,PatchTable))&amp;"]"</f>
        <v>[turano/Prime712/160/4/RXB01]</v>
      </c>
      <c r="AJ25" s="7" t="str">
        <f ca="1">"["&amp;INDIRECT(ADDRESS(147+5*12+RIGHT(AJ20,2)-2,2,,,PatchTable))&amp;"/"&amp;INDIRECT(ADDRESS(147+5*12+RIGHT(AJ20,2)-2,3,,,PatchTable))&amp;"/"&amp;INDIRECT(ADDRESS(147+5*12+RIGHT(AJ20,2)-2,4,,,PatchTable))&amp;"/"&amp;INDIRECT(ADDRESS(147+5*12+RIGHT(AJ20,2)-2,5,,,PatchTable))&amp;"/"&amp;INDIRECT(ADDRESS(147+5*12+RIGHT(AJ20,2)-2,6,,,PatchTable))&amp;"]"</f>
        <v>[turano/Prime712/160/4/RXB02]</v>
      </c>
      <c r="AK25" s="3"/>
      <c r="AL25" s="7" t="str">
        <f ca="1">"["&amp;INDIRECT(ADDRESS(147+3*12+RIGHT(AL20,2),2,,,PatchTable))&amp;"/"&amp;INDIRECT(ADDRESS(147+3*12+RIGHT(AL20,2),3,,,PatchTable))&amp;"/"&amp;INDIRECT(ADDRESS(147+3*12+RIGHT(AL20,2),4,,,PatchTable))&amp;"/"&amp;INDIRECT(ADDRESS(147+3*12+RIGHT(AL20,2),5,,,PatchTable))&amp;"/"&amp;INDIRECT(ADDRESS(147+3*12+RIGHT(AL20,2),6,,,PatchTable))&amp;"]"</f>
        <v>[turano/Prime712/161/6/RXA11]</v>
      </c>
      <c r="AM25" s="7" t="str">
        <f ca="1">"["&amp;INDIRECT(ADDRESS(147+3*12+RIGHT(AM20,2)-2,2,,,PatchTable))&amp;"/"&amp;INDIRECT(ADDRESS(147+3*12+RIGHT(AM20,2)-2,3,,,PatchTable))&amp;"/"&amp;INDIRECT(ADDRESS(147+3*12+RIGHT(AM20,2)-2,4,,,PatchTable))&amp;"/"&amp;INDIRECT(ADDRESS(147+3*12+RIGHT(AM20,2)-2,5,,,PatchTable))&amp;"/"&amp;INDIRECT(ADDRESS(147+3*12+RIGHT(AM20,2)-2,6,,,PatchTable))&amp;"]"</f>
        <v>[turano/Prime712/161/6/RXA12]</v>
      </c>
      <c r="AN25" s="8"/>
      <c r="AO25" s="7" t="str">
        <f ca="1">"["&amp;INDIRECT(ADDRESS(147+3*12+RIGHT(AO20,2),2,,,PatchTable))&amp;"/"&amp;INDIRECT(ADDRESS(147+3*12+RIGHT(AO20,2),3,,,PatchTable))&amp;"/"&amp;INDIRECT(ADDRESS(147+3*12+RIGHT(AO20,2),4,,,PatchTable))&amp;"/"&amp;INDIRECT(ADDRESS(147+3*12+RIGHT(AO20,2),5,,,PatchTable))&amp;"/"&amp;INDIRECT(ADDRESS(147+3*12+RIGHT(AO20,2),6,,,PatchTable))&amp;"]"</f>
        <v>[turano/Prime712/161/6/RXA09]</v>
      </c>
      <c r="AP25" s="7" t="str">
        <f ca="1">"["&amp;INDIRECT(ADDRESS(147+3*12+RIGHT(AP20,2)-2,2,,,PatchTable))&amp;"/"&amp;INDIRECT(ADDRESS(147+3*12+RIGHT(AP20,2)-2,3,,,PatchTable))&amp;"/"&amp;INDIRECT(ADDRESS(147+3*12+RIGHT(AP20,2)-2,4,,,PatchTable))&amp;"/"&amp;INDIRECT(ADDRESS(147+3*12+RIGHT(AP20,2)-2,5,,,PatchTable))&amp;"/"&amp;INDIRECT(ADDRESS(147+3*12+RIGHT(AP20,2)-2,6,,,PatchTable))&amp;"]"</f>
        <v>[turano/Prime712/161/6/RXA10]</v>
      </c>
      <c r="AQ25" s="8"/>
      <c r="AR25" s="7" t="str">
        <f ca="1">"["&amp;INDIRECT(ADDRESS(147+3*12+RIGHT(AR20,2),2,,,PatchTable))&amp;"/"&amp;INDIRECT(ADDRESS(147+3*12+RIGHT(AR20,2),3,,,PatchTable))&amp;"/"&amp;INDIRECT(ADDRESS(147+3*12+RIGHT(AR20,2),4,,,PatchTable))&amp;"/"&amp;INDIRECT(ADDRESS(147+3*12+RIGHT(AR20,2),5,,,PatchTable))&amp;"/"&amp;INDIRECT(ADDRESS(147+3*12+RIGHT(AR20,2),6,,,PatchTable))&amp;"]"</f>
        <v>[turano/Prime712/161/6/RXA07]</v>
      </c>
      <c r="AS25" s="7" t="str">
        <f ca="1">"["&amp;INDIRECT(ADDRESS(147+3*12+RIGHT(AS20,2)-2,2,,,PatchTable))&amp;"/"&amp;INDIRECT(ADDRESS(147+3*12+RIGHT(AS20,2)-2,3,,,PatchTable))&amp;"/"&amp;INDIRECT(ADDRESS(147+3*12+RIGHT(AS20,2)-2,4,,,PatchTable))&amp;"/"&amp;INDIRECT(ADDRESS(147+3*12+RIGHT(AS20,2)-2,5,,,PatchTable))&amp;"/"&amp;INDIRECT(ADDRESS(147+3*12+RIGHT(AS20,2)-2,6,,,PatchTable))&amp;"]"</f>
        <v>[turano/Prime712/161/6/RXA08]</v>
      </c>
      <c r="AT25" s="8"/>
      <c r="AU25" s="7" t="str">
        <f ca="1">"["&amp;INDIRECT(ADDRESS(147+3*12+RIGHT(AU20,2),2,,,PatchTable))&amp;"/"&amp;INDIRECT(ADDRESS(147+3*12+RIGHT(AU20,2),3,,,PatchTable))&amp;"/"&amp;INDIRECT(ADDRESS(147+3*12+RIGHT(AU20,2),4,,,PatchTable))&amp;"/"&amp;INDIRECT(ADDRESS(147+3*12+RIGHT(AU20,2),5,,,PatchTable))&amp;"/"&amp;INDIRECT(ADDRESS(147+3*12+RIGHT(AU20,2),6,,,PatchTable))&amp;"]"</f>
        <v>[turano/Prime712/161/6/RXA05]</v>
      </c>
      <c r="AV25" s="7" t="str">
        <f ca="1">"["&amp;INDIRECT(ADDRESS(147+3*12+RIGHT(AV20,2)-2,2,,,PatchTable))&amp;"/"&amp;INDIRECT(ADDRESS(147+3*12+RIGHT(AV20,2)-2,3,,,PatchTable))&amp;"/"&amp;INDIRECT(ADDRESS(147+3*12+RIGHT(AV20,2)-2,4,,,PatchTable))&amp;"/"&amp;INDIRECT(ADDRESS(147+3*12+RIGHT(AV20,2)-2,5,,,PatchTable))&amp;"/"&amp;INDIRECT(ADDRESS(147+3*12+RIGHT(AV20,2)-2,6,,,PatchTable))&amp;"]"</f>
        <v>[turano/Prime712/161/6/RXA06]</v>
      </c>
      <c r="AW25" s="8"/>
      <c r="AX25" s="7" t="str">
        <f ca="1">"["&amp;INDIRECT(ADDRESS(147+3*12+RIGHT(AX20,2),2,,,PatchTable))&amp;"/"&amp;INDIRECT(ADDRESS(147+3*12+RIGHT(AX20,2),3,,,PatchTable))&amp;"/"&amp;INDIRECT(ADDRESS(147+3*12+RIGHT(AX20,2),4,,,PatchTable))&amp;"/"&amp;INDIRECT(ADDRESS(147+3*12+RIGHT(AX20,2),5,,,PatchTable))&amp;"/"&amp;INDIRECT(ADDRESS(147+3*12+RIGHT(AX20,2),6,,,PatchTable))&amp;"]"</f>
        <v>[turano/Prime712/161/6/RXA03]</v>
      </c>
      <c r="AY25" s="7" t="str">
        <f ca="1">"["&amp;INDIRECT(ADDRESS(147+3*12+RIGHT(AY20,2)-2,2,,,PatchTable))&amp;"/"&amp;INDIRECT(ADDRESS(147+3*12+RIGHT(AY20,2)-2,3,,,PatchTable))&amp;"/"&amp;INDIRECT(ADDRESS(147+3*12+RIGHT(AY20,2)-2,4,,,PatchTable))&amp;"/"&amp;INDIRECT(ADDRESS(147+3*12+RIGHT(AY20,2)-2,5,,,PatchTable))&amp;"/"&amp;INDIRECT(ADDRESS(147+3*12+RIGHT(AY20,2)-2,6,,,PatchTable))&amp;"]"</f>
        <v>[turano/Prime712/161/6/RXA04]</v>
      </c>
      <c r="AZ25" s="8"/>
      <c r="BA25" s="7" t="str">
        <f ca="1">"["&amp;INDIRECT(ADDRESS(147+3*12+RIGHT(BA20,2),2,,,PatchTable))&amp;"/"&amp;INDIRECT(ADDRESS(147+3*12+RIGHT(BA20,2),3,,,PatchTable))&amp;"/"&amp;INDIRECT(ADDRESS(147+3*12+RIGHT(BA20,2),4,,,PatchTable))&amp;"/"&amp;INDIRECT(ADDRESS(147+3*12+RIGHT(BA20,2),5,,,PatchTable))&amp;"/"&amp;INDIRECT(ADDRESS(147+3*12+RIGHT(BA20,2),6,,,PatchTable))&amp;"]"</f>
        <v>[turano/Prime712/161/6/RXA01]</v>
      </c>
      <c r="BB25" s="7" t="str">
        <f ca="1">"["&amp;INDIRECT(ADDRESS(147+3*12+RIGHT(BB20,2)-2,2,,,PatchTable))&amp;"/"&amp;INDIRECT(ADDRESS(147+3*12+RIGHT(BB20,2)-2,3,,,PatchTable))&amp;"/"&amp;INDIRECT(ADDRESS(147+3*12+RIGHT(BB20,2)-2,4,,,PatchTable))&amp;"/"&amp;INDIRECT(ADDRESS(147+3*12+RIGHT(BB20,2)-2,5,,,PatchTable))&amp;"/"&amp;INDIRECT(ADDRESS(147+3*12+RIGHT(BB20,2)-2,6,,,PatchTable))&amp;"]"</f>
        <v>[turano/Prime712/161/6/RXA02]</v>
      </c>
      <c r="BC25" s="8"/>
      <c r="BD25" s="7" t="str">
        <f ca="1">"["&amp;INDIRECT(ADDRESS(147+1*12+RIGHT(BD20,2),2,,,PatchTable))&amp;"/"&amp;INDIRECT(ADDRESS(147+1*12+RIGHT(BD20,2),3,,,PatchTable))&amp;"/"&amp;INDIRECT(ADDRESS(147+1*12+RIGHT(BD20,2),4,,,PatchTable))&amp;"/"&amp;INDIRECT(ADDRESS(147+1*12+RIGHT(BD20,2),5,,,PatchTable))&amp;"/"&amp;INDIRECT(ADDRESS(147+1*12+RIGHT(BD20,2),6,,,PatchTable))&amp;"]"</f>
        <v>[turano/Prime712/160/4/RXA11]</v>
      </c>
      <c r="BE25" s="7" t="str">
        <f ca="1">"["&amp;INDIRECT(ADDRESS(147+1*12+RIGHT(BE20,2)-2,2,,,PatchTable))&amp;"/"&amp;INDIRECT(ADDRESS(147+1*12+RIGHT(BE20,2)-2,3,,,PatchTable))&amp;"/"&amp;INDIRECT(ADDRESS(147+1*12+RIGHT(BE20,2)-2,4,,,PatchTable))&amp;"/"&amp;INDIRECT(ADDRESS(147+1*12+RIGHT(BE20,2)-2,5,,,PatchTable))&amp;"/"&amp;INDIRECT(ADDRESS(147+1*12+RIGHT(BE20,2)-2,6,,,PatchTable))&amp;"]"</f>
        <v>[turano/Prime712/160/4/RXA12]</v>
      </c>
      <c r="BF25" s="8"/>
      <c r="BG25" s="7" t="str">
        <f ca="1">"["&amp;INDIRECT(ADDRESS(147+1*12+RIGHT(BG20,2),2,,,PatchTable))&amp;"/"&amp;INDIRECT(ADDRESS(147+1*12+RIGHT(BG20,2),3,,,PatchTable))&amp;"/"&amp;INDIRECT(ADDRESS(147+1*12+RIGHT(BG20,2),4,,,PatchTable))&amp;"/"&amp;INDIRECT(ADDRESS(147+1*12+RIGHT(BG20,2),5,,,PatchTable))&amp;"/"&amp;INDIRECT(ADDRESS(147+1*12+RIGHT(BG20,2),6,,,PatchTable))&amp;"]"</f>
        <v>[turano/Prime712/160/4/RXA09]</v>
      </c>
      <c r="BH25" s="7" t="str">
        <f ca="1">"["&amp;INDIRECT(ADDRESS(147+1*12+RIGHT(BH20,2)-2,2,,,PatchTable))&amp;"/"&amp;INDIRECT(ADDRESS(147+1*12+RIGHT(BH20,2)-2,3,,,PatchTable))&amp;"/"&amp;INDIRECT(ADDRESS(147+1*12+RIGHT(BH20,2)-2,4,,,PatchTable))&amp;"/"&amp;INDIRECT(ADDRESS(147+1*12+RIGHT(BH20,2)-2,5,,,PatchTable))&amp;"/"&amp;INDIRECT(ADDRESS(147+1*12+RIGHT(BH20,2)-2,6,,,PatchTable))&amp;"]"</f>
        <v>[turano/Prime712/160/4/RXA10]</v>
      </c>
      <c r="BI25" s="8"/>
      <c r="BJ25" s="7" t="str">
        <f ca="1">"["&amp;INDIRECT(ADDRESS(147+1*12+RIGHT(BJ20,2),2,,,PatchTable))&amp;"/"&amp;INDIRECT(ADDRESS(147+1*12+RIGHT(BJ20,2),3,,,PatchTable))&amp;"/"&amp;INDIRECT(ADDRESS(147+1*12+RIGHT(BJ20,2),4,,,PatchTable))&amp;"/"&amp;INDIRECT(ADDRESS(147+1*12+RIGHT(BJ20,2),5,,,PatchTable))&amp;"/"&amp;INDIRECT(ADDRESS(147+1*12+RIGHT(BJ20,2),6,,,PatchTable))&amp;"]"</f>
        <v>[turano/Prime712/160/4/RXA07]</v>
      </c>
      <c r="BK25" s="7" t="str">
        <f ca="1">"["&amp;INDIRECT(ADDRESS(147+1*12+RIGHT(BK20,2)-2,2,,,PatchTable))&amp;"/"&amp;INDIRECT(ADDRESS(147+1*12+RIGHT(BK20,2)-2,3,,,PatchTable))&amp;"/"&amp;INDIRECT(ADDRESS(147+1*12+RIGHT(BK20,2)-2,4,,,PatchTable))&amp;"/"&amp;INDIRECT(ADDRESS(147+1*12+RIGHT(BK20,2)-2,5,,,PatchTable))&amp;"/"&amp;INDIRECT(ADDRESS(147+1*12+RIGHT(BK20,2)-2,6,,,PatchTable))&amp;"]"</f>
        <v>[turano/Prime712/160/4/RXA08]</v>
      </c>
      <c r="BL25" s="8"/>
      <c r="BM25" s="7" t="str">
        <f ca="1">"["&amp;INDIRECT(ADDRESS(147+1*12+RIGHT(BM20,2),2,,,PatchTable))&amp;"/"&amp;INDIRECT(ADDRESS(147+1*12+RIGHT(BM20,2),3,,,PatchTable))&amp;"/"&amp;INDIRECT(ADDRESS(147+1*12+RIGHT(BM20,2),4,,,PatchTable))&amp;"/"&amp;INDIRECT(ADDRESS(147+1*12+RIGHT(BM20,2),5,,,PatchTable))&amp;"/"&amp;INDIRECT(ADDRESS(147+1*12+RIGHT(BM20,2),6,,,PatchTable))&amp;"]"</f>
        <v>[turano/Prime712/160/4/RXA05]</v>
      </c>
      <c r="BN25" s="7" t="str">
        <f ca="1">"["&amp;INDIRECT(ADDRESS(147+1*12+RIGHT(BN20,2)-2,2,,,PatchTable))&amp;"/"&amp;INDIRECT(ADDRESS(147+1*12+RIGHT(BN20,2)-2,3,,,PatchTable))&amp;"/"&amp;INDIRECT(ADDRESS(147+1*12+RIGHT(BN20,2)-2,4,,,PatchTable))&amp;"/"&amp;INDIRECT(ADDRESS(147+1*12+RIGHT(BN20,2)-2,5,,,PatchTable))&amp;"/"&amp;INDIRECT(ADDRESS(147+1*12+RIGHT(BN20,2)-2,6,,,PatchTable))&amp;"]"</f>
        <v>[turano/Prime712/160/4/RXA06]</v>
      </c>
      <c r="BO25" s="8"/>
      <c r="BP25" s="7" t="str">
        <f ca="1">"["&amp;INDIRECT(ADDRESS(147+1*12+RIGHT(BP20,2),2,,,PatchTable))&amp;"/"&amp;INDIRECT(ADDRESS(147+1*12+RIGHT(BP20,2),3,,,PatchTable))&amp;"/"&amp;INDIRECT(ADDRESS(147+1*12+RIGHT(BP20,2),4,,,PatchTable))&amp;"/"&amp;INDIRECT(ADDRESS(147+1*12+RIGHT(BP20,2),5,,,PatchTable))&amp;"/"&amp;INDIRECT(ADDRESS(147+1*12+RIGHT(BP20,2),6,,,PatchTable))&amp;"]"</f>
        <v>[turano/Prime712/160/4/RXA03]</v>
      </c>
      <c r="BQ25" s="7" t="str">
        <f ca="1">"["&amp;INDIRECT(ADDRESS(147+1*12+RIGHT(BQ20,2)-2,2,,,PatchTable))&amp;"/"&amp;INDIRECT(ADDRESS(147+1*12+RIGHT(BQ20,2)-2,3,,,PatchTable))&amp;"/"&amp;INDIRECT(ADDRESS(147+1*12+RIGHT(BQ20,2)-2,4,,,PatchTable))&amp;"/"&amp;INDIRECT(ADDRESS(147+1*12+RIGHT(BQ20,2)-2,5,,,PatchTable))&amp;"/"&amp;INDIRECT(ADDRESS(147+1*12+RIGHT(BQ20,2)-2,6,,,PatchTable))&amp;"]"</f>
        <v>[turano/Prime712/160/4/RXA04]</v>
      </c>
      <c r="BR25" s="8"/>
      <c r="BS25" s="7" t="str">
        <f ca="1">"["&amp;INDIRECT(ADDRESS(147+1*12+RIGHT(BS20,2),2,,,PatchTable))&amp;"/"&amp;INDIRECT(ADDRESS(147+1*12+RIGHT(BS20,2),3,,,PatchTable))&amp;"/"&amp;INDIRECT(ADDRESS(147+1*12+RIGHT(BS20,2),4,,,PatchTable))&amp;"/"&amp;INDIRECT(ADDRESS(147+1*12+RIGHT(BS20,2),5,,,PatchTable))&amp;"/"&amp;INDIRECT(ADDRESS(147+1*12+RIGHT(BS20,2),6,,,PatchTable))&amp;"]"</f>
        <v>[turano/Prime712/160/4/RXA01]</v>
      </c>
      <c r="BT25" s="7" t="str">
        <f ca="1">"["&amp;INDIRECT(ADDRESS(147+1*12+RIGHT(BT20,2)-2,2,,,PatchTable))&amp;"/"&amp;INDIRECT(ADDRESS(147+1*12+RIGHT(BT20,2)-2,3,,,PatchTable))&amp;"/"&amp;INDIRECT(ADDRESS(147+1*12+RIGHT(BT20,2)-2,4,,,PatchTable))&amp;"/"&amp;INDIRECT(ADDRESS(147+1*12+RIGHT(BT20,2)-2,5,,,PatchTable))&amp;"/"&amp;INDIRECT(ADDRESS(147+1*12+RIGHT(BT20,2)-2,6,,,PatchTable))&amp;"]"</f>
        <v>[turano/Prime712/160/4/RXA02]</v>
      </c>
      <c r="BU25" s="3"/>
    </row>
    <row r="26" spans="1:73" x14ac:dyDescent="0.5500000000000000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44" spans="2:9" x14ac:dyDescent="0.55000000000000004">
      <c r="B44" s="95" t="str">
        <f>"PP-18Feb2021"</f>
        <v>PP-18Feb2021</v>
      </c>
      <c r="C44" s="95"/>
      <c r="D44" s="95"/>
      <c r="E44" s="95"/>
      <c r="F44" s="95"/>
      <c r="G44" s="95"/>
      <c r="H44" s="95"/>
      <c r="I44" s="95"/>
    </row>
  </sheetData>
  <mergeCells count="101">
    <mergeCell ref="W11:X11"/>
    <mergeCell ref="Z11:AA11"/>
    <mergeCell ref="AC11:AD11"/>
    <mergeCell ref="AF11:AG11"/>
    <mergeCell ref="AI11:AJ11"/>
    <mergeCell ref="B11:C11"/>
    <mergeCell ref="E11:F11"/>
    <mergeCell ref="H11:I11"/>
    <mergeCell ref="K11:L11"/>
    <mergeCell ref="N11:O11"/>
    <mergeCell ref="Q11:R11"/>
    <mergeCell ref="BD11:BE11"/>
    <mergeCell ref="BG11:BH11"/>
    <mergeCell ref="BJ11:BK11"/>
    <mergeCell ref="BM11:BN11"/>
    <mergeCell ref="BP11:BQ11"/>
    <mergeCell ref="BS11:BT11"/>
    <mergeCell ref="AL11:AM11"/>
    <mergeCell ref="AO11:AP11"/>
    <mergeCell ref="AR11:AS11"/>
    <mergeCell ref="AU11:AV11"/>
    <mergeCell ref="AX11:AY11"/>
    <mergeCell ref="BA11:BB11"/>
    <mergeCell ref="A12:A13"/>
    <mergeCell ref="A15:A16"/>
    <mergeCell ref="B9:C9"/>
    <mergeCell ref="E9:F9"/>
    <mergeCell ref="H9:I9"/>
    <mergeCell ref="K9:L9"/>
    <mergeCell ref="N9:O9"/>
    <mergeCell ref="Q9:R9"/>
    <mergeCell ref="T9:U9"/>
    <mergeCell ref="T11:U11"/>
    <mergeCell ref="AF9:AG9"/>
    <mergeCell ref="BS9:BT9"/>
    <mergeCell ref="BA9:BB9"/>
    <mergeCell ref="BD9:BE9"/>
    <mergeCell ref="BG9:BH9"/>
    <mergeCell ref="BJ9:BK9"/>
    <mergeCell ref="BM9:BN9"/>
    <mergeCell ref="BP9:BQ9"/>
    <mergeCell ref="AI9:AJ9"/>
    <mergeCell ref="AL9:AM9"/>
    <mergeCell ref="AO9:AP9"/>
    <mergeCell ref="AR9:AS9"/>
    <mergeCell ref="AU9:AV9"/>
    <mergeCell ref="AX9:AY9"/>
    <mergeCell ref="A3:A4"/>
    <mergeCell ref="AU2:AV2"/>
    <mergeCell ref="AX2:AY2"/>
    <mergeCell ref="AC2:AD2"/>
    <mergeCell ref="AF2:AG2"/>
    <mergeCell ref="AI2:AJ2"/>
    <mergeCell ref="AL2:AM2"/>
    <mergeCell ref="AO2:AP2"/>
    <mergeCell ref="AR2:AS2"/>
    <mergeCell ref="B2:C2"/>
    <mergeCell ref="E2:F2"/>
    <mergeCell ref="H2:I2"/>
    <mergeCell ref="K2:L2"/>
    <mergeCell ref="N2:O2"/>
    <mergeCell ref="Q2:R2"/>
    <mergeCell ref="T2:U2"/>
    <mergeCell ref="W2:X2"/>
    <mergeCell ref="Z2:AA2"/>
    <mergeCell ref="BM2:BN2"/>
    <mergeCell ref="BP2:BQ2"/>
    <mergeCell ref="BS2:BT2"/>
    <mergeCell ref="BA2:BB2"/>
    <mergeCell ref="BD2:BE2"/>
    <mergeCell ref="BG2:BH2"/>
    <mergeCell ref="BJ2:BK2"/>
    <mergeCell ref="Q6:R6"/>
    <mergeCell ref="T6:U6"/>
    <mergeCell ref="W6:X6"/>
    <mergeCell ref="Z6:AA6"/>
    <mergeCell ref="AC6:AD6"/>
    <mergeCell ref="AF6:AG6"/>
    <mergeCell ref="B44:I44"/>
    <mergeCell ref="A6:A7"/>
    <mergeCell ref="B6:C6"/>
    <mergeCell ref="E6:F6"/>
    <mergeCell ref="H6:I6"/>
    <mergeCell ref="K6:L6"/>
    <mergeCell ref="N6:O6"/>
    <mergeCell ref="BS6:BT6"/>
    <mergeCell ref="BA6:BB6"/>
    <mergeCell ref="BD6:BE6"/>
    <mergeCell ref="BG6:BH6"/>
    <mergeCell ref="BJ6:BK6"/>
    <mergeCell ref="BM6:BN6"/>
    <mergeCell ref="BP6:BQ6"/>
    <mergeCell ref="AI6:AJ6"/>
    <mergeCell ref="AL6:AM6"/>
    <mergeCell ref="AO6:AP6"/>
    <mergeCell ref="AR6:AS6"/>
    <mergeCell ref="AU6:AV6"/>
    <mergeCell ref="AX6:AY6"/>
    <mergeCell ref="W9:X9"/>
    <mergeCell ref="Z9:AA9"/>
    <mergeCell ref="AC9:AD9"/>
  </mergeCells>
  <pageMargins left="0.7" right="0.7" top="0.75" bottom="0.75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A7492-DE12-4404-B4D0-14FFF866455B}">
  <sheetPr>
    <pageSetUpPr fitToPage="1"/>
  </sheetPr>
  <dimension ref="B1:L243"/>
  <sheetViews>
    <sheetView workbookViewId="0">
      <pane ySplit="2" topLeftCell="A144" activePane="bottomLeft" state="frozen"/>
      <selection pane="bottomLeft" activeCell="P86" sqref="P86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8.3671875" bestFit="1" customWidth="1"/>
    <col min="9" max="9" width="8.734375" bestFit="1" customWidth="1"/>
    <col min="10" max="10" width="9.15625" style="87" bestFit="1" customWidth="1"/>
    <col min="11" max="11" width="27.83984375" style="87" bestFit="1" customWidth="1"/>
    <col min="12" max="12" width="25.05078125" style="87" bestFit="1" customWidth="1"/>
  </cols>
  <sheetData>
    <row r="1" spans="2:12" ht="14.7" thickBot="1" x14ac:dyDescent="0.6"/>
    <row r="2" spans="2:12" ht="15" thickTop="1" thickBot="1" x14ac:dyDescent="0.6">
      <c r="B2" s="36" t="s">
        <v>8</v>
      </c>
      <c r="C2" s="37" t="s">
        <v>17</v>
      </c>
      <c r="D2" s="37" t="s">
        <v>15</v>
      </c>
      <c r="E2" s="37" t="s">
        <v>16</v>
      </c>
      <c r="F2" s="39" t="s">
        <v>2</v>
      </c>
      <c r="G2" s="40" t="s">
        <v>4</v>
      </c>
      <c r="H2" s="38" t="s">
        <v>9</v>
      </c>
      <c r="I2" s="38" t="s">
        <v>10</v>
      </c>
      <c r="J2" s="42" t="s">
        <v>11</v>
      </c>
      <c r="K2" s="41" t="s">
        <v>12</v>
      </c>
      <c r="L2" s="41" t="s">
        <v>60</v>
      </c>
    </row>
    <row r="3" spans="2:12" ht="14.7" customHeight="1" thickTop="1" x14ac:dyDescent="0.55000000000000004">
      <c r="B3" s="35" t="s">
        <v>13</v>
      </c>
      <c r="C3" s="35" t="s">
        <v>18</v>
      </c>
      <c r="D3" s="35">
        <v>50</v>
      </c>
      <c r="E3" s="35"/>
      <c r="F3" s="35" t="s">
        <v>3</v>
      </c>
      <c r="G3" s="34">
        <v>40</v>
      </c>
      <c r="H3" s="13">
        <v>1</v>
      </c>
      <c r="I3" s="13" t="s">
        <v>0</v>
      </c>
      <c r="J3" s="43">
        <v>1</v>
      </c>
      <c r="K3" s="46"/>
      <c r="L3" s="46"/>
    </row>
    <row r="4" spans="2:12" x14ac:dyDescent="0.55000000000000004">
      <c r="B4" s="21" t="s">
        <v>13</v>
      </c>
      <c r="C4" s="21" t="s">
        <v>18</v>
      </c>
      <c r="D4" s="21">
        <v>50</v>
      </c>
      <c r="E4" s="21"/>
      <c r="F4" s="21" t="str">
        <f>SUBSTITUTE(F3,"RX", "TX")</f>
        <v>TXA01</v>
      </c>
      <c r="G4" s="32">
        <v>40</v>
      </c>
      <c r="H4" s="1">
        <v>1</v>
      </c>
      <c r="I4" s="1" t="s">
        <v>0</v>
      </c>
      <c r="J4" s="44">
        <v>1</v>
      </c>
      <c r="K4" s="47"/>
      <c r="L4" s="47"/>
    </row>
    <row r="5" spans="2:12" x14ac:dyDescent="0.55000000000000004">
      <c r="B5" s="21" t="s">
        <v>13</v>
      </c>
      <c r="C5" s="21" t="s">
        <v>18</v>
      </c>
      <c r="D5" s="21">
        <v>50</v>
      </c>
      <c r="E5" s="21"/>
      <c r="F5" s="21" t="str">
        <f>LEFT(F3,3)&amp;TEXT(RIGHT(F3,2)+1,"#00")</f>
        <v>RXA02</v>
      </c>
      <c r="G5" s="32">
        <v>40</v>
      </c>
      <c r="H5" s="1">
        <v>1</v>
      </c>
      <c r="I5" s="1" t="s">
        <v>0</v>
      </c>
      <c r="J5" s="44">
        <f>J3+1</f>
        <v>2</v>
      </c>
      <c r="K5" s="57"/>
      <c r="L5" s="57"/>
    </row>
    <row r="6" spans="2:12" x14ac:dyDescent="0.55000000000000004">
      <c r="B6" s="21" t="s">
        <v>13</v>
      </c>
      <c r="C6" s="21" t="s">
        <v>18</v>
      </c>
      <c r="D6" s="21">
        <v>50</v>
      </c>
      <c r="E6" s="21"/>
      <c r="F6" s="21" t="str">
        <f>LEFT(F4,3)&amp;TEXT(RIGHT(F4,2)+1,"#00")</f>
        <v>TXA02</v>
      </c>
      <c r="G6" s="32">
        <v>40</v>
      </c>
      <c r="H6" s="1">
        <v>1</v>
      </c>
      <c r="I6" s="1" t="s">
        <v>0</v>
      </c>
      <c r="J6" s="44">
        <f t="shared" ref="J6:J69" si="0">J4+1</f>
        <v>2</v>
      </c>
      <c r="K6" s="57"/>
      <c r="L6" s="57"/>
    </row>
    <row r="7" spans="2:12" x14ac:dyDescent="0.55000000000000004">
      <c r="B7" s="21" t="s">
        <v>13</v>
      </c>
      <c r="C7" s="21" t="s">
        <v>18</v>
      </c>
      <c r="D7" s="21">
        <v>50</v>
      </c>
      <c r="E7" s="21"/>
      <c r="F7" s="21" t="str">
        <f t="shared" ref="F7:F26" si="1">LEFT(F5,3)&amp;TEXT(RIGHT(F5,2)+1,"#00")</f>
        <v>RXA03</v>
      </c>
      <c r="G7" s="32">
        <v>40</v>
      </c>
      <c r="H7" s="1">
        <v>1</v>
      </c>
      <c r="I7" s="1" t="s">
        <v>0</v>
      </c>
      <c r="J7" s="44">
        <f t="shared" si="0"/>
        <v>3</v>
      </c>
      <c r="K7" s="57"/>
      <c r="L7" s="57"/>
    </row>
    <row r="8" spans="2:12" x14ac:dyDescent="0.55000000000000004">
      <c r="B8" s="21" t="s">
        <v>13</v>
      </c>
      <c r="C8" s="21" t="s">
        <v>18</v>
      </c>
      <c r="D8" s="21">
        <v>50</v>
      </c>
      <c r="E8" s="21"/>
      <c r="F8" s="21" t="str">
        <f t="shared" si="1"/>
        <v>TXA03</v>
      </c>
      <c r="G8" s="32">
        <v>40</v>
      </c>
      <c r="H8" s="1">
        <v>1</v>
      </c>
      <c r="I8" s="1" t="s">
        <v>0</v>
      </c>
      <c r="J8" s="44">
        <f t="shared" si="0"/>
        <v>3</v>
      </c>
      <c r="K8" s="57"/>
      <c r="L8" s="57"/>
    </row>
    <row r="9" spans="2:12" x14ac:dyDescent="0.55000000000000004">
      <c r="B9" s="21" t="s">
        <v>13</v>
      </c>
      <c r="C9" s="21" t="s">
        <v>18</v>
      </c>
      <c r="D9" s="21">
        <v>50</v>
      </c>
      <c r="E9" s="21"/>
      <c r="F9" s="21" t="str">
        <f t="shared" si="1"/>
        <v>RXA04</v>
      </c>
      <c r="G9" s="32">
        <v>40</v>
      </c>
      <c r="H9" s="1">
        <v>1</v>
      </c>
      <c r="I9" s="1" t="s">
        <v>0</v>
      </c>
      <c r="J9" s="44">
        <f t="shared" si="0"/>
        <v>4</v>
      </c>
      <c r="K9" s="57"/>
      <c r="L9" s="57"/>
    </row>
    <row r="10" spans="2:12" x14ac:dyDescent="0.55000000000000004">
      <c r="B10" s="21" t="s">
        <v>13</v>
      </c>
      <c r="C10" s="21" t="s">
        <v>18</v>
      </c>
      <c r="D10" s="21">
        <v>50</v>
      </c>
      <c r="E10" s="21"/>
      <c r="F10" s="21" t="str">
        <f t="shared" si="1"/>
        <v>TXA04</v>
      </c>
      <c r="G10" s="32">
        <v>40</v>
      </c>
      <c r="H10" s="1">
        <v>1</v>
      </c>
      <c r="I10" s="1" t="s">
        <v>0</v>
      </c>
      <c r="J10" s="44">
        <f t="shared" si="0"/>
        <v>4</v>
      </c>
      <c r="K10" s="57"/>
      <c r="L10" s="57"/>
    </row>
    <row r="11" spans="2:12" x14ac:dyDescent="0.55000000000000004">
      <c r="B11" s="21" t="s">
        <v>13</v>
      </c>
      <c r="C11" s="21" t="s">
        <v>18</v>
      </c>
      <c r="D11" s="21">
        <v>50</v>
      </c>
      <c r="E11" s="21"/>
      <c r="F11" s="21" t="str">
        <f t="shared" si="1"/>
        <v>RXA05</v>
      </c>
      <c r="G11" s="32">
        <v>40</v>
      </c>
      <c r="H11" s="1">
        <v>1</v>
      </c>
      <c r="I11" s="1" t="s">
        <v>0</v>
      </c>
      <c r="J11" s="44">
        <f t="shared" si="0"/>
        <v>5</v>
      </c>
      <c r="K11" s="47"/>
      <c r="L11" s="47"/>
    </row>
    <row r="12" spans="2:12" x14ac:dyDescent="0.55000000000000004">
      <c r="B12" s="21" t="s">
        <v>13</v>
      </c>
      <c r="C12" s="21" t="s">
        <v>18</v>
      </c>
      <c r="D12" s="21">
        <v>50</v>
      </c>
      <c r="E12" s="21"/>
      <c r="F12" s="21" t="str">
        <f t="shared" si="1"/>
        <v>TXA05</v>
      </c>
      <c r="G12" s="32">
        <v>40</v>
      </c>
      <c r="H12" s="1">
        <v>1</v>
      </c>
      <c r="I12" s="1" t="s">
        <v>0</v>
      </c>
      <c r="J12" s="44">
        <f t="shared" si="0"/>
        <v>5</v>
      </c>
      <c r="K12" s="47"/>
      <c r="L12" s="47"/>
    </row>
    <row r="13" spans="2:12" x14ac:dyDescent="0.55000000000000004">
      <c r="B13" s="21" t="s">
        <v>13</v>
      </c>
      <c r="C13" s="21" t="s">
        <v>18</v>
      </c>
      <c r="D13" s="21">
        <v>50</v>
      </c>
      <c r="E13" s="21"/>
      <c r="F13" s="21" t="str">
        <f t="shared" si="1"/>
        <v>RXA06</v>
      </c>
      <c r="G13" s="32">
        <v>40</v>
      </c>
      <c r="H13" s="1">
        <v>1</v>
      </c>
      <c r="I13" s="1" t="s">
        <v>0</v>
      </c>
      <c r="J13" s="44">
        <f t="shared" si="0"/>
        <v>6</v>
      </c>
      <c r="K13" s="47"/>
      <c r="L13" s="47"/>
    </row>
    <row r="14" spans="2:12" x14ac:dyDescent="0.55000000000000004">
      <c r="B14" s="21" t="s">
        <v>13</v>
      </c>
      <c r="C14" s="21" t="s">
        <v>18</v>
      </c>
      <c r="D14" s="21">
        <v>50</v>
      </c>
      <c r="E14" s="21"/>
      <c r="F14" s="21" t="str">
        <f t="shared" si="1"/>
        <v>TXA06</v>
      </c>
      <c r="G14" s="32">
        <v>40</v>
      </c>
      <c r="H14" s="1">
        <v>1</v>
      </c>
      <c r="I14" s="1" t="s">
        <v>0</v>
      </c>
      <c r="J14" s="44">
        <f t="shared" si="0"/>
        <v>6</v>
      </c>
      <c r="K14" s="47"/>
      <c r="L14" s="47"/>
    </row>
    <row r="15" spans="2:12" x14ac:dyDescent="0.55000000000000004">
      <c r="B15" s="21" t="s">
        <v>13</v>
      </c>
      <c r="C15" s="21" t="s">
        <v>18</v>
      </c>
      <c r="D15" s="21">
        <v>50</v>
      </c>
      <c r="E15" s="21"/>
      <c r="F15" s="21" t="str">
        <f t="shared" si="1"/>
        <v>RXA07</v>
      </c>
      <c r="G15" s="32">
        <v>40</v>
      </c>
      <c r="H15" s="1">
        <v>1</v>
      </c>
      <c r="I15" s="1" t="s">
        <v>0</v>
      </c>
      <c r="J15" s="44">
        <f t="shared" si="0"/>
        <v>7</v>
      </c>
      <c r="K15" s="47"/>
      <c r="L15" s="47"/>
    </row>
    <row r="16" spans="2:12" x14ac:dyDescent="0.55000000000000004">
      <c r="B16" s="21" t="s">
        <v>13</v>
      </c>
      <c r="C16" s="21" t="s">
        <v>18</v>
      </c>
      <c r="D16" s="21">
        <v>50</v>
      </c>
      <c r="E16" s="21"/>
      <c r="F16" s="21" t="str">
        <f t="shared" si="1"/>
        <v>TXA07</v>
      </c>
      <c r="G16" s="32">
        <v>40</v>
      </c>
      <c r="H16" s="1">
        <v>1</v>
      </c>
      <c r="I16" s="1" t="s">
        <v>0</v>
      </c>
      <c r="J16" s="44">
        <f t="shared" si="0"/>
        <v>7</v>
      </c>
      <c r="K16" s="47"/>
      <c r="L16" s="47"/>
    </row>
    <row r="17" spans="2:12" x14ac:dyDescent="0.55000000000000004">
      <c r="B17" s="21" t="s">
        <v>13</v>
      </c>
      <c r="C17" s="21" t="s">
        <v>18</v>
      </c>
      <c r="D17" s="21">
        <v>50</v>
      </c>
      <c r="E17" s="21"/>
      <c r="F17" s="21" t="str">
        <f t="shared" si="1"/>
        <v>RXA08</v>
      </c>
      <c r="G17" s="32">
        <v>40</v>
      </c>
      <c r="H17" s="1">
        <v>1</v>
      </c>
      <c r="I17" s="1" t="s">
        <v>0</v>
      </c>
      <c r="J17" s="44">
        <f t="shared" si="0"/>
        <v>8</v>
      </c>
      <c r="K17" s="47"/>
      <c r="L17" s="47"/>
    </row>
    <row r="18" spans="2:12" x14ac:dyDescent="0.55000000000000004">
      <c r="B18" s="21" t="s">
        <v>13</v>
      </c>
      <c r="C18" s="21" t="s">
        <v>18</v>
      </c>
      <c r="D18" s="21">
        <v>50</v>
      </c>
      <c r="E18" s="21"/>
      <c r="F18" s="21" t="str">
        <f t="shared" si="1"/>
        <v>TXA08</v>
      </c>
      <c r="G18" s="32">
        <v>40</v>
      </c>
      <c r="H18" s="1">
        <v>1</v>
      </c>
      <c r="I18" s="1" t="s">
        <v>0</v>
      </c>
      <c r="J18" s="44">
        <f t="shared" si="0"/>
        <v>8</v>
      </c>
      <c r="K18" s="47"/>
      <c r="L18" s="47"/>
    </row>
    <row r="19" spans="2:12" x14ac:dyDescent="0.55000000000000004">
      <c r="B19" s="21" t="s">
        <v>13</v>
      </c>
      <c r="C19" s="21" t="s">
        <v>18</v>
      </c>
      <c r="D19" s="21">
        <v>50</v>
      </c>
      <c r="E19" s="21"/>
      <c r="F19" s="21" t="str">
        <f t="shared" si="1"/>
        <v>RXA09</v>
      </c>
      <c r="G19" s="32">
        <v>40</v>
      </c>
      <c r="H19" s="1">
        <v>1</v>
      </c>
      <c r="I19" s="1" t="s">
        <v>0</v>
      </c>
      <c r="J19" s="44">
        <f t="shared" si="0"/>
        <v>9</v>
      </c>
      <c r="K19" s="68"/>
      <c r="L19" s="69"/>
    </row>
    <row r="20" spans="2:12" x14ac:dyDescent="0.55000000000000004">
      <c r="B20" s="21" t="s">
        <v>13</v>
      </c>
      <c r="C20" s="21" t="s">
        <v>18</v>
      </c>
      <c r="D20" s="21">
        <v>50</v>
      </c>
      <c r="E20" s="21"/>
      <c r="F20" s="21" t="str">
        <f t="shared" si="1"/>
        <v>TXA09</v>
      </c>
      <c r="G20" s="32">
        <v>40</v>
      </c>
      <c r="H20" s="1">
        <v>1</v>
      </c>
      <c r="I20" s="1" t="s">
        <v>0</v>
      </c>
      <c r="J20" s="44">
        <f t="shared" si="0"/>
        <v>9</v>
      </c>
      <c r="K20" s="68"/>
      <c r="L20" s="69"/>
    </row>
    <row r="21" spans="2:12" x14ac:dyDescent="0.55000000000000004">
      <c r="B21" s="21" t="s">
        <v>13</v>
      </c>
      <c r="C21" s="21" t="s">
        <v>18</v>
      </c>
      <c r="D21" s="21">
        <v>50</v>
      </c>
      <c r="E21" s="21"/>
      <c r="F21" s="21" t="str">
        <f t="shared" si="1"/>
        <v>RXA10</v>
      </c>
      <c r="G21" s="32">
        <v>40</v>
      </c>
      <c r="H21" s="1">
        <v>1</v>
      </c>
      <c r="I21" s="1" t="s">
        <v>0</v>
      </c>
      <c r="J21" s="44">
        <f t="shared" si="0"/>
        <v>10</v>
      </c>
      <c r="K21" s="68"/>
      <c r="L21" s="69"/>
    </row>
    <row r="22" spans="2:12" x14ac:dyDescent="0.55000000000000004">
      <c r="B22" s="21" t="s">
        <v>13</v>
      </c>
      <c r="C22" s="21" t="s">
        <v>18</v>
      </c>
      <c r="D22" s="21">
        <v>50</v>
      </c>
      <c r="E22" s="21"/>
      <c r="F22" s="21" t="str">
        <f t="shared" si="1"/>
        <v>TXA10</v>
      </c>
      <c r="G22" s="32">
        <v>40</v>
      </c>
      <c r="H22" s="1">
        <v>1</v>
      </c>
      <c r="I22" s="1" t="s">
        <v>0</v>
      </c>
      <c r="J22" s="44">
        <f t="shared" si="0"/>
        <v>10</v>
      </c>
      <c r="K22" s="68"/>
      <c r="L22" s="69"/>
    </row>
    <row r="23" spans="2:12" x14ac:dyDescent="0.55000000000000004">
      <c r="B23" s="21" t="s">
        <v>13</v>
      </c>
      <c r="C23" s="21" t="s">
        <v>18</v>
      </c>
      <c r="D23" s="21">
        <v>50</v>
      </c>
      <c r="E23" s="21"/>
      <c r="F23" s="21" t="str">
        <f t="shared" si="1"/>
        <v>RXA11</v>
      </c>
      <c r="G23" s="32">
        <v>40</v>
      </c>
      <c r="H23" s="1">
        <v>1</v>
      </c>
      <c r="I23" s="1" t="s">
        <v>0</v>
      </c>
      <c r="J23" s="44">
        <f t="shared" si="0"/>
        <v>11</v>
      </c>
      <c r="K23" s="68"/>
      <c r="L23" s="69"/>
    </row>
    <row r="24" spans="2:12" x14ac:dyDescent="0.55000000000000004">
      <c r="B24" s="21" t="s">
        <v>13</v>
      </c>
      <c r="C24" s="21" t="s">
        <v>18</v>
      </c>
      <c r="D24" s="21">
        <v>50</v>
      </c>
      <c r="E24" s="21"/>
      <c r="F24" s="21" t="str">
        <f t="shared" si="1"/>
        <v>TXA11</v>
      </c>
      <c r="G24" s="32">
        <v>40</v>
      </c>
      <c r="H24" s="1">
        <v>1</v>
      </c>
      <c r="I24" s="1" t="s">
        <v>0</v>
      </c>
      <c r="J24" s="44">
        <f t="shared" si="0"/>
        <v>11</v>
      </c>
      <c r="K24" s="68"/>
      <c r="L24" s="69"/>
    </row>
    <row r="25" spans="2:12" x14ac:dyDescent="0.55000000000000004">
      <c r="B25" s="21" t="s">
        <v>13</v>
      </c>
      <c r="C25" s="21" t="s">
        <v>18</v>
      </c>
      <c r="D25" s="21">
        <v>50</v>
      </c>
      <c r="E25" s="21"/>
      <c r="F25" s="21" t="str">
        <f t="shared" si="1"/>
        <v>RXA12</v>
      </c>
      <c r="G25" s="32">
        <v>40</v>
      </c>
      <c r="H25" s="1">
        <v>1</v>
      </c>
      <c r="I25" s="1" t="s">
        <v>0</v>
      </c>
      <c r="J25" s="44">
        <f t="shared" si="0"/>
        <v>12</v>
      </c>
      <c r="K25" s="47"/>
      <c r="L25" s="47"/>
    </row>
    <row r="26" spans="2:12" ht="14.7" thickBot="1" x14ac:dyDescent="0.6">
      <c r="B26" s="22" t="s">
        <v>13</v>
      </c>
      <c r="C26" s="22" t="s">
        <v>18</v>
      </c>
      <c r="D26" s="22">
        <v>50</v>
      </c>
      <c r="E26" s="22"/>
      <c r="F26" s="22" t="str">
        <f t="shared" si="1"/>
        <v>TXA12</v>
      </c>
      <c r="G26" s="32">
        <v>40</v>
      </c>
      <c r="H26" s="1">
        <v>1</v>
      </c>
      <c r="I26" s="1" t="s">
        <v>0</v>
      </c>
      <c r="J26" s="44">
        <f t="shared" si="0"/>
        <v>12</v>
      </c>
      <c r="K26" s="47"/>
      <c r="L26" s="47"/>
    </row>
    <row r="27" spans="2:12" ht="14.7" thickTop="1" x14ac:dyDescent="0.55000000000000004">
      <c r="B27" s="23" t="s">
        <v>13</v>
      </c>
      <c r="C27" s="23" t="s">
        <v>18</v>
      </c>
      <c r="D27" s="23">
        <v>50</v>
      </c>
      <c r="E27" s="23"/>
      <c r="F27" s="23" t="s">
        <v>5</v>
      </c>
      <c r="G27" s="32">
        <v>40</v>
      </c>
      <c r="H27" s="1">
        <v>1</v>
      </c>
      <c r="I27" s="1" t="s">
        <v>0</v>
      </c>
      <c r="J27" s="44">
        <f t="shared" si="0"/>
        <v>13</v>
      </c>
      <c r="K27" s="47"/>
      <c r="L27" s="47"/>
    </row>
    <row r="28" spans="2:12" x14ac:dyDescent="0.55000000000000004">
      <c r="B28" s="24" t="s">
        <v>13</v>
      </c>
      <c r="C28" s="24" t="s">
        <v>18</v>
      </c>
      <c r="D28" s="24">
        <v>50</v>
      </c>
      <c r="E28" s="24"/>
      <c r="F28" s="24" t="str">
        <f>SUBSTITUTE(F27,"RX", "TX")</f>
        <v>TXB01</v>
      </c>
      <c r="G28" s="32">
        <v>40</v>
      </c>
      <c r="H28" s="1">
        <v>1</v>
      </c>
      <c r="I28" s="1" t="s">
        <v>0</v>
      </c>
      <c r="J28" s="44">
        <f t="shared" si="0"/>
        <v>13</v>
      </c>
      <c r="K28" s="47"/>
      <c r="L28" s="47"/>
    </row>
    <row r="29" spans="2:12" x14ac:dyDescent="0.55000000000000004">
      <c r="B29" s="24" t="s">
        <v>13</v>
      </c>
      <c r="C29" s="24" t="s">
        <v>18</v>
      </c>
      <c r="D29" s="24">
        <v>50</v>
      </c>
      <c r="E29" s="24"/>
      <c r="F29" s="24" t="str">
        <f>LEFT(F27,3)&amp;TEXT(RIGHT(F27,2)+1,"#00")</f>
        <v>RXB02</v>
      </c>
      <c r="G29" s="32">
        <v>40</v>
      </c>
      <c r="H29" s="1">
        <v>1</v>
      </c>
      <c r="I29" s="1" t="s">
        <v>0</v>
      </c>
      <c r="J29" s="44">
        <f t="shared" si="0"/>
        <v>14</v>
      </c>
      <c r="K29" s="68"/>
      <c r="L29" s="69"/>
    </row>
    <row r="30" spans="2:12" x14ac:dyDescent="0.55000000000000004">
      <c r="B30" s="24" t="s">
        <v>13</v>
      </c>
      <c r="C30" s="24" t="s">
        <v>18</v>
      </c>
      <c r="D30" s="24">
        <v>50</v>
      </c>
      <c r="E30" s="24"/>
      <c r="F30" s="24" t="str">
        <f>LEFT(F28,3)&amp;TEXT(RIGHT(F28,2)+1,"#00")</f>
        <v>TXB02</v>
      </c>
      <c r="G30" s="32">
        <v>40</v>
      </c>
      <c r="H30" s="1">
        <v>1</v>
      </c>
      <c r="I30" s="1" t="s">
        <v>0</v>
      </c>
      <c r="J30" s="44">
        <f t="shared" si="0"/>
        <v>14</v>
      </c>
      <c r="K30" s="68"/>
      <c r="L30" s="69"/>
    </row>
    <row r="31" spans="2:12" x14ac:dyDescent="0.55000000000000004">
      <c r="B31" s="24" t="s">
        <v>13</v>
      </c>
      <c r="C31" s="24" t="s">
        <v>18</v>
      </c>
      <c r="D31" s="24">
        <v>50</v>
      </c>
      <c r="E31" s="24"/>
      <c r="F31" s="24" t="str">
        <f t="shared" ref="F31:F50" si="2">LEFT(F29,3)&amp;TEXT(RIGHT(F29,2)+1,"#00")</f>
        <v>RXB03</v>
      </c>
      <c r="G31" s="32">
        <v>40</v>
      </c>
      <c r="H31" s="1">
        <v>1</v>
      </c>
      <c r="I31" s="1" t="s">
        <v>0</v>
      </c>
      <c r="J31" s="44">
        <f t="shared" si="0"/>
        <v>15</v>
      </c>
      <c r="K31" s="68"/>
      <c r="L31" s="69"/>
    </row>
    <row r="32" spans="2:12" x14ac:dyDescent="0.55000000000000004">
      <c r="B32" s="24" t="s">
        <v>13</v>
      </c>
      <c r="C32" s="24" t="s">
        <v>18</v>
      </c>
      <c r="D32" s="24">
        <v>50</v>
      </c>
      <c r="E32" s="24"/>
      <c r="F32" s="24" t="str">
        <f t="shared" si="2"/>
        <v>TXB03</v>
      </c>
      <c r="G32" s="32">
        <v>40</v>
      </c>
      <c r="H32" s="1">
        <v>1</v>
      </c>
      <c r="I32" s="1" t="s">
        <v>0</v>
      </c>
      <c r="J32" s="44">
        <f t="shared" si="0"/>
        <v>15</v>
      </c>
      <c r="K32" s="68"/>
      <c r="L32" s="69"/>
    </row>
    <row r="33" spans="2:12" x14ac:dyDescent="0.55000000000000004">
      <c r="B33" s="24" t="s">
        <v>13</v>
      </c>
      <c r="C33" s="24" t="s">
        <v>18</v>
      </c>
      <c r="D33" s="24">
        <v>50</v>
      </c>
      <c r="E33" s="24"/>
      <c r="F33" s="24" t="str">
        <f t="shared" si="2"/>
        <v>RXB04</v>
      </c>
      <c r="G33" s="32">
        <v>40</v>
      </c>
      <c r="H33" s="1">
        <v>1</v>
      </c>
      <c r="I33" s="1" t="s">
        <v>0</v>
      </c>
      <c r="J33" s="44">
        <f t="shared" si="0"/>
        <v>16</v>
      </c>
      <c r="K33" s="68"/>
      <c r="L33" s="69"/>
    </row>
    <row r="34" spans="2:12" x14ac:dyDescent="0.55000000000000004">
      <c r="B34" s="24" t="s">
        <v>13</v>
      </c>
      <c r="C34" s="24" t="s">
        <v>18</v>
      </c>
      <c r="D34" s="24">
        <v>50</v>
      </c>
      <c r="E34" s="24"/>
      <c r="F34" s="24" t="str">
        <f t="shared" si="2"/>
        <v>TXB04</v>
      </c>
      <c r="G34" s="32">
        <v>40</v>
      </c>
      <c r="H34" s="1">
        <v>1</v>
      </c>
      <c r="I34" s="1" t="s">
        <v>0</v>
      </c>
      <c r="J34" s="44">
        <f t="shared" si="0"/>
        <v>16</v>
      </c>
      <c r="K34" s="68"/>
      <c r="L34" s="69"/>
    </row>
    <row r="35" spans="2:12" x14ac:dyDescent="0.55000000000000004">
      <c r="B35" s="24" t="s">
        <v>13</v>
      </c>
      <c r="C35" s="24" t="s">
        <v>18</v>
      </c>
      <c r="D35" s="24">
        <v>50</v>
      </c>
      <c r="E35" s="24"/>
      <c r="F35" s="24" t="str">
        <f t="shared" si="2"/>
        <v>RXB05</v>
      </c>
      <c r="G35" s="32">
        <v>40</v>
      </c>
      <c r="H35" s="1">
        <v>1</v>
      </c>
      <c r="I35" s="1" t="s">
        <v>0</v>
      </c>
      <c r="J35" s="44">
        <f t="shared" si="0"/>
        <v>17</v>
      </c>
      <c r="K35" s="57"/>
      <c r="L35" s="57"/>
    </row>
    <row r="36" spans="2:12" x14ac:dyDescent="0.55000000000000004">
      <c r="B36" s="24" t="s">
        <v>13</v>
      </c>
      <c r="C36" s="24" t="s">
        <v>18</v>
      </c>
      <c r="D36" s="24">
        <v>50</v>
      </c>
      <c r="E36" s="24"/>
      <c r="F36" s="24" t="str">
        <f t="shared" si="2"/>
        <v>TXB05</v>
      </c>
      <c r="G36" s="32">
        <v>40</v>
      </c>
      <c r="H36" s="1">
        <v>1</v>
      </c>
      <c r="I36" s="1" t="s">
        <v>0</v>
      </c>
      <c r="J36" s="44">
        <f t="shared" si="0"/>
        <v>17</v>
      </c>
      <c r="K36" s="57"/>
      <c r="L36" s="57"/>
    </row>
    <row r="37" spans="2:12" x14ac:dyDescent="0.55000000000000004">
      <c r="B37" s="24" t="s">
        <v>13</v>
      </c>
      <c r="C37" s="24" t="s">
        <v>18</v>
      </c>
      <c r="D37" s="24">
        <v>50</v>
      </c>
      <c r="E37" s="24"/>
      <c r="F37" s="24" t="str">
        <f t="shared" si="2"/>
        <v>RXB06</v>
      </c>
      <c r="G37" s="32">
        <v>40</v>
      </c>
      <c r="H37" s="1">
        <v>1</v>
      </c>
      <c r="I37" s="1" t="s">
        <v>0</v>
      </c>
      <c r="J37" s="44">
        <f t="shared" si="0"/>
        <v>18</v>
      </c>
      <c r="K37" s="57"/>
      <c r="L37" s="57"/>
    </row>
    <row r="38" spans="2:12" x14ac:dyDescent="0.55000000000000004">
      <c r="B38" s="24" t="s">
        <v>13</v>
      </c>
      <c r="C38" s="24" t="s">
        <v>18</v>
      </c>
      <c r="D38" s="24">
        <v>50</v>
      </c>
      <c r="E38" s="24"/>
      <c r="F38" s="24" t="str">
        <f t="shared" si="2"/>
        <v>TXB06</v>
      </c>
      <c r="G38" s="32">
        <v>40</v>
      </c>
      <c r="H38" s="1">
        <v>1</v>
      </c>
      <c r="I38" s="1" t="s">
        <v>0</v>
      </c>
      <c r="J38" s="44">
        <f t="shared" si="0"/>
        <v>18</v>
      </c>
      <c r="K38" s="57"/>
      <c r="L38" s="57"/>
    </row>
    <row r="39" spans="2:12" x14ac:dyDescent="0.55000000000000004">
      <c r="B39" s="24" t="s">
        <v>13</v>
      </c>
      <c r="C39" s="24" t="s">
        <v>18</v>
      </c>
      <c r="D39" s="24">
        <v>50</v>
      </c>
      <c r="E39" s="24"/>
      <c r="F39" s="24" t="str">
        <f t="shared" si="2"/>
        <v>RXB07</v>
      </c>
      <c r="G39" s="32">
        <v>40</v>
      </c>
      <c r="H39" s="1">
        <v>1</v>
      </c>
      <c r="I39" s="1" t="s">
        <v>0</v>
      </c>
      <c r="J39" s="44">
        <f t="shared" si="0"/>
        <v>19</v>
      </c>
      <c r="K39" s="57"/>
      <c r="L39" s="57"/>
    </row>
    <row r="40" spans="2:12" x14ac:dyDescent="0.55000000000000004">
      <c r="B40" s="24" t="s">
        <v>13</v>
      </c>
      <c r="C40" s="24" t="s">
        <v>18</v>
      </c>
      <c r="D40" s="24">
        <v>50</v>
      </c>
      <c r="E40" s="24"/>
      <c r="F40" s="24" t="str">
        <f t="shared" si="2"/>
        <v>TXB07</v>
      </c>
      <c r="G40" s="32">
        <v>40</v>
      </c>
      <c r="H40" s="1">
        <v>1</v>
      </c>
      <c r="I40" s="1" t="s">
        <v>0</v>
      </c>
      <c r="J40" s="44">
        <f t="shared" si="0"/>
        <v>19</v>
      </c>
      <c r="K40" s="57"/>
      <c r="L40" s="57"/>
    </row>
    <row r="41" spans="2:12" x14ac:dyDescent="0.55000000000000004">
      <c r="B41" s="24" t="s">
        <v>13</v>
      </c>
      <c r="C41" s="24" t="s">
        <v>18</v>
      </c>
      <c r="D41" s="24">
        <v>50</v>
      </c>
      <c r="E41" s="24"/>
      <c r="F41" s="24" t="str">
        <f t="shared" si="2"/>
        <v>RXB08</v>
      </c>
      <c r="G41" s="32">
        <v>40</v>
      </c>
      <c r="H41" s="1">
        <v>1</v>
      </c>
      <c r="I41" s="1" t="s">
        <v>0</v>
      </c>
      <c r="J41" s="44">
        <f t="shared" si="0"/>
        <v>20</v>
      </c>
      <c r="K41" s="70"/>
      <c r="L41" s="57"/>
    </row>
    <row r="42" spans="2:12" x14ac:dyDescent="0.55000000000000004">
      <c r="B42" s="24" t="s">
        <v>13</v>
      </c>
      <c r="C42" s="24" t="s">
        <v>18</v>
      </c>
      <c r="D42" s="24">
        <v>50</v>
      </c>
      <c r="E42" s="24"/>
      <c r="F42" s="24" t="str">
        <f t="shared" si="2"/>
        <v>TXB08</v>
      </c>
      <c r="G42" s="32">
        <v>40</v>
      </c>
      <c r="H42" s="1">
        <v>1</v>
      </c>
      <c r="I42" s="1" t="s">
        <v>0</v>
      </c>
      <c r="J42" s="44">
        <f t="shared" si="0"/>
        <v>20</v>
      </c>
      <c r="K42" s="47"/>
      <c r="L42" s="57"/>
    </row>
    <row r="43" spans="2:12" x14ac:dyDescent="0.55000000000000004">
      <c r="B43" s="24" t="s">
        <v>13</v>
      </c>
      <c r="C43" s="24" t="s">
        <v>18</v>
      </c>
      <c r="D43" s="24">
        <v>50</v>
      </c>
      <c r="E43" s="24"/>
      <c r="F43" s="24" t="str">
        <f t="shared" si="2"/>
        <v>RXB09</v>
      </c>
      <c r="G43" s="32">
        <v>40</v>
      </c>
      <c r="H43" s="1">
        <v>1</v>
      </c>
      <c r="I43" s="1" t="s">
        <v>0</v>
      </c>
      <c r="J43" s="44">
        <f t="shared" si="0"/>
        <v>21</v>
      </c>
      <c r="L43" s="57"/>
    </row>
    <row r="44" spans="2:12" x14ac:dyDescent="0.55000000000000004">
      <c r="B44" s="24" t="s">
        <v>13</v>
      </c>
      <c r="C44" s="24" t="s">
        <v>18</v>
      </c>
      <c r="D44" s="24">
        <v>50</v>
      </c>
      <c r="E44" s="24"/>
      <c r="F44" s="24" t="str">
        <f t="shared" si="2"/>
        <v>TXB09</v>
      </c>
      <c r="G44" s="32">
        <v>40</v>
      </c>
      <c r="H44" s="1">
        <v>1</v>
      </c>
      <c r="I44" s="1" t="s">
        <v>0</v>
      </c>
      <c r="J44" s="44">
        <f t="shared" si="0"/>
        <v>21</v>
      </c>
      <c r="K44" s="47"/>
      <c r="L44" s="57"/>
    </row>
    <row r="45" spans="2:12" x14ac:dyDescent="0.55000000000000004">
      <c r="B45" s="24" t="s">
        <v>13</v>
      </c>
      <c r="C45" s="24" t="s">
        <v>18</v>
      </c>
      <c r="D45" s="24">
        <v>50</v>
      </c>
      <c r="E45" s="24"/>
      <c r="F45" s="24" t="str">
        <f t="shared" si="2"/>
        <v>RXB10</v>
      </c>
      <c r="G45" s="32">
        <v>40</v>
      </c>
      <c r="H45" s="1">
        <v>1</v>
      </c>
      <c r="I45" s="1" t="s">
        <v>0</v>
      </c>
      <c r="J45" s="44">
        <f t="shared" si="0"/>
        <v>22</v>
      </c>
      <c r="L45" s="57"/>
    </row>
    <row r="46" spans="2:12" x14ac:dyDescent="0.55000000000000004">
      <c r="B46" s="24" t="s">
        <v>13</v>
      </c>
      <c r="C46" s="24" t="s">
        <v>18</v>
      </c>
      <c r="D46" s="24">
        <v>50</v>
      </c>
      <c r="E46" s="24"/>
      <c r="F46" s="24" t="str">
        <f t="shared" si="2"/>
        <v>TXB10</v>
      </c>
      <c r="G46" s="32">
        <v>40</v>
      </c>
      <c r="H46" s="1">
        <v>1</v>
      </c>
      <c r="I46" s="1" t="s">
        <v>0</v>
      </c>
      <c r="J46" s="44">
        <f t="shared" si="0"/>
        <v>22</v>
      </c>
      <c r="K46" s="47"/>
      <c r="L46" s="57"/>
    </row>
    <row r="47" spans="2:12" x14ac:dyDescent="0.55000000000000004">
      <c r="B47" s="24" t="s">
        <v>13</v>
      </c>
      <c r="C47" s="24" t="s">
        <v>18</v>
      </c>
      <c r="D47" s="24">
        <v>50</v>
      </c>
      <c r="E47" s="24"/>
      <c r="F47" s="24" t="str">
        <f t="shared" si="2"/>
        <v>RXB11</v>
      </c>
      <c r="G47" s="32">
        <v>40</v>
      </c>
      <c r="H47" s="1">
        <v>1</v>
      </c>
      <c r="I47" s="1" t="s">
        <v>0</v>
      </c>
      <c r="J47" s="44">
        <f t="shared" si="0"/>
        <v>23</v>
      </c>
      <c r="K47" s="47"/>
      <c r="L47" s="57"/>
    </row>
    <row r="48" spans="2:12" x14ac:dyDescent="0.55000000000000004">
      <c r="B48" s="24" t="s">
        <v>13</v>
      </c>
      <c r="C48" s="24" t="s">
        <v>18</v>
      </c>
      <c r="D48" s="24">
        <v>50</v>
      </c>
      <c r="E48" s="24"/>
      <c r="F48" s="24" t="str">
        <f t="shared" si="2"/>
        <v>TXB11</v>
      </c>
      <c r="G48" s="32">
        <v>40</v>
      </c>
      <c r="H48" s="1">
        <v>1</v>
      </c>
      <c r="I48" s="1" t="s">
        <v>0</v>
      </c>
      <c r="J48" s="44">
        <f t="shared" si="0"/>
        <v>23</v>
      </c>
      <c r="K48" s="47"/>
      <c r="L48" s="57"/>
    </row>
    <row r="49" spans="2:12" x14ac:dyDescent="0.55000000000000004">
      <c r="B49" s="24" t="s">
        <v>13</v>
      </c>
      <c r="C49" s="24" t="s">
        <v>18</v>
      </c>
      <c r="D49" s="24">
        <v>50</v>
      </c>
      <c r="E49" s="24"/>
      <c r="F49" s="24" t="str">
        <f t="shared" si="2"/>
        <v>RXB12</v>
      </c>
      <c r="G49" s="32">
        <v>40</v>
      </c>
      <c r="H49" s="1">
        <v>1</v>
      </c>
      <c r="I49" s="1" t="s">
        <v>0</v>
      </c>
      <c r="J49" s="44">
        <f t="shared" si="0"/>
        <v>24</v>
      </c>
      <c r="K49" s="53" t="s">
        <v>25</v>
      </c>
      <c r="L49" s="57" t="s">
        <v>36</v>
      </c>
    </row>
    <row r="50" spans="2:12" ht="14.7" thickBot="1" x14ac:dyDescent="0.6">
      <c r="B50" s="25" t="s">
        <v>13</v>
      </c>
      <c r="C50" s="25" t="s">
        <v>18</v>
      </c>
      <c r="D50" s="25">
        <v>50</v>
      </c>
      <c r="E50" s="25"/>
      <c r="F50" s="25" t="str">
        <f t="shared" si="2"/>
        <v>TXB12</v>
      </c>
      <c r="G50" s="33">
        <v>40</v>
      </c>
      <c r="H50" s="14">
        <v>1</v>
      </c>
      <c r="I50" s="14" t="s">
        <v>0</v>
      </c>
      <c r="J50" s="45">
        <f t="shared" si="0"/>
        <v>24</v>
      </c>
      <c r="K50" s="99" t="s">
        <v>26</v>
      </c>
      <c r="L50" s="45" t="s">
        <v>36</v>
      </c>
    </row>
    <row r="51" spans="2:12" ht="14.7" thickTop="1" x14ac:dyDescent="0.55000000000000004">
      <c r="B51" s="26" t="s">
        <v>14</v>
      </c>
      <c r="C51" s="26" t="s">
        <v>27</v>
      </c>
      <c r="D51" s="26"/>
      <c r="E51" s="26"/>
      <c r="F51" s="26" t="s">
        <v>41</v>
      </c>
      <c r="G51" s="34">
        <v>38</v>
      </c>
      <c r="H51" s="13">
        <v>1</v>
      </c>
      <c r="I51" s="13" t="s">
        <v>0</v>
      </c>
      <c r="J51" s="43">
        <v>1</v>
      </c>
      <c r="K51" s="48" t="s">
        <v>30</v>
      </c>
      <c r="L51" s="57" t="s">
        <v>32</v>
      </c>
    </row>
    <row r="52" spans="2:12" x14ac:dyDescent="0.55000000000000004">
      <c r="B52" s="27" t="s">
        <v>14</v>
      </c>
      <c r="C52" s="27" t="s">
        <v>27</v>
      </c>
      <c r="D52" s="27"/>
      <c r="E52" s="27"/>
      <c r="F52" s="27" t="str">
        <f>SUBSTITUTE(F51,"RX", "TX")</f>
        <v>TXA12</v>
      </c>
      <c r="G52" s="32">
        <v>38</v>
      </c>
      <c r="H52" s="1">
        <v>1</v>
      </c>
      <c r="I52" s="1" t="s">
        <v>0</v>
      </c>
      <c r="J52" s="44">
        <v>1</v>
      </c>
      <c r="K52" s="48" t="s">
        <v>31</v>
      </c>
      <c r="L52" s="57" t="s">
        <v>32</v>
      </c>
    </row>
    <row r="53" spans="2:12" x14ac:dyDescent="0.55000000000000004">
      <c r="B53" s="27" t="s">
        <v>14</v>
      </c>
      <c r="C53" s="27" t="s">
        <v>27</v>
      </c>
      <c r="D53" s="27"/>
      <c r="E53" s="27"/>
      <c r="F53" s="27" t="str">
        <f>LEFT(F51,3)&amp;TEXT(RIGHT(F51,2)-1,"#00")</f>
        <v>RXA11</v>
      </c>
      <c r="G53" s="32">
        <v>38</v>
      </c>
      <c r="H53" s="1">
        <v>1</v>
      </c>
      <c r="I53" s="1" t="s">
        <v>0</v>
      </c>
      <c r="J53" s="44">
        <f t="shared" si="0"/>
        <v>2</v>
      </c>
      <c r="K53" s="91"/>
      <c r="L53" s="91"/>
    </row>
    <row r="54" spans="2:12" x14ac:dyDescent="0.55000000000000004">
      <c r="B54" s="27" t="s">
        <v>14</v>
      </c>
      <c r="C54" s="27" t="s">
        <v>27</v>
      </c>
      <c r="D54" s="27"/>
      <c r="E54" s="27"/>
      <c r="F54" s="27" t="str">
        <f>LEFT(F52,3)&amp;TEXT(RIGHT(F52,2)-1,"#00")</f>
        <v>TXA11</v>
      </c>
      <c r="G54" s="32">
        <v>38</v>
      </c>
      <c r="H54" s="1">
        <v>1</v>
      </c>
      <c r="I54" s="1" t="s">
        <v>0</v>
      </c>
      <c r="J54" s="44">
        <f t="shared" si="0"/>
        <v>2</v>
      </c>
      <c r="K54" s="57"/>
      <c r="L54" s="57"/>
    </row>
    <row r="55" spans="2:12" x14ac:dyDescent="0.55000000000000004">
      <c r="B55" s="27" t="s">
        <v>14</v>
      </c>
      <c r="C55" s="27" t="s">
        <v>27</v>
      </c>
      <c r="D55" s="27"/>
      <c r="E55" s="27"/>
      <c r="F55" s="27" t="str">
        <f t="shared" ref="F55:F74" si="3">LEFT(F53,3)&amp;TEXT(RIGHT(F53,2)-1,"#00")</f>
        <v>RXA10</v>
      </c>
      <c r="G55" s="32">
        <v>38</v>
      </c>
      <c r="H55" s="1">
        <v>1</v>
      </c>
      <c r="I55" s="1" t="s">
        <v>0</v>
      </c>
      <c r="J55" s="44">
        <f t="shared" si="0"/>
        <v>3</v>
      </c>
      <c r="K55" s="57"/>
      <c r="L55" s="57"/>
    </row>
    <row r="56" spans="2:12" x14ac:dyDescent="0.55000000000000004">
      <c r="B56" s="27" t="s">
        <v>14</v>
      </c>
      <c r="C56" s="27" t="s">
        <v>27</v>
      </c>
      <c r="D56" s="27"/>
      <c r="E56" s="27"/>
      <c r="F56" s="27" t="str">
        <f t="shared" si="3"/>
        <v>TXA10</v>
      </c>
      <c r="G56" s="32">
        <v>38</v>
      </c>
      <c r="H56" s="1">
        <v>1</v>
      </c>
      <c r="I56" s="1" t="s">
        <v>0</v>
      </c>
      <c r="J56" s="44">
        <f t="shared" si="0"/>
        <v>3</v>
      </c>
      <c r="K56" s="57"/>
      <c r="L56" s="57"/>
    </row>
    <row r="57" spans="2:12" x14ac:dyDescent="0.55000000000000004">
      <c r="B57" s="27" t="s">
        <v>14</v>
      </c>
      <c r="C57" s="27" t="s">
        <v>27</v>
      </c>
      <c r="D57" s="27"/>
      <c r="E57" s="27"/>
      <c r="F57" s="27" t="str">
        <f t="shared" si="3"/>
        <v>RXA09</v>
      </c>
      <c r="G57" s="32">
        <v>38</v>
      </c>
      <c r="H57" s="1">
        <v>1</v>
      </c>
      <c r="I57" s="1" t="s">
        <v>0</v>
      </c>
      <c r="J57" s="44">
        <f t="shared" si="0"/>
        <v>4</v>
      </c>
      <c r="K57" s="57"/>
      <c r="L57" s="57"/>
    </row>
    <row r="58" spans="2:12" x14ac:dyDescent="0.55000000000000004">
      <c r="B58" s="27" t="s">
        <v>14</v>
      </c>
      <c r="C58" s="27" t="s">
        <v>27</v>
      </c>
      <c r="D58" s="27"/>
      <c r="E58" s="27"/>
      <c r="F58" s="27" t="str">
        <f t="shared" si="3"/>
        <v>TXA09</v>
      </c>
      <c r="G58" s="32">
        <v>38</v>
      </c>
      <c r="H58" s="1">
        <v>1</v>
      </c>
      <c r="I58" s="1" t="s">
        <v>0</v>
      </c>
      <c r="J58" s="44">
        <f t="shared" si="0"/>
        <v>4</v>
      </c>
      <c r="K58" s="57"/>
      <c r="L58" s="57"/>
    </row>
    <row r="59" spans="2:12" x14ac:dyDescent="0.55000000000000004">
      <c r="B59" s="27" t="s">
        <v>14</v>
      </c>
      <c r="C59" s="27" t="s">
        <v>27</v>
      </c>
      <c r="D59" s="27"/>
      <c r="E59" s="27"/>
      <c r="F59" s="27" t="str">
        <f t="shared" si="3"/>
        <v>RXA08</v>
      </c>
      <c r="G59" s="32">
        <v>38</v>
      </c>
      <c r="H59" s="1">
        <v>1</v>
      </c>
      <c r="I59" s="1" t="s">
        <v>0</v>
      </c>
      <c r="J59" s="44">
        <f t="shared" si="0"/>
        <v>5</v>
      </c>
      <c r="K59" s="57"/>
      <c r="L59" s="57"/>
    </row>
    <row r="60" spans="2:12" x14ac:dyDescent="0.55000000000000004">
      <c r="B60" s="27" t="s">
        <v>14</v>
      </c>
      <c r="C60" s="27" t="s">
        <v>27</v>
      </c>
      <c r="D60" s="27"/>
      <c r="E60" s="27"/>
      <c r="F60" s="27" t="str">
        <f t="shared" si="3"/>
        <v>TXA08</v>
      </c>
      <c r="G60" s="32">
        <v>38</v>
      </c>
      <c r="H60" s="1">
        <v>1</v>
      </c>
      <c r="I60" s="1" t="s">
        <v>0</v>
      </c>
      <c r="J60" s="44">
        <f t="shared" si="0"/>
        <v>5</v>
      </c>
      <c r="K60" s="57"/>
      <c r="L60" s="57"/>
    </row>
    <row r="61" spans="2:12" x14ac:dyDescent="0.55000000000000004">
      <c r="B61" s="27" t="s">
        <v>14</v>
      </c>
      <c r="C61" s="27" t="s">
        <v>27</v>
      </c>
      <c r="D61" s="27"/>
      <c r="E61" s="27"/>
      <c r="F61" s="27" t="str">
        <f t="shared" si="3"/>
        <v>RXA07</v>
      </c>
      <c r="G61" s="32">
        <v>38</v>
      </c>
      <c r="H61" s="1">
        <v>1</v>
      </c>
      <c r="I61" s="1" t="s">
        <v>0</v>
      </c>
      <c r="J61" s="44">
        <f t="shared" si="0"/>
        <v>6</v>
      </c>
      <c r="K61" s="57"/>
      <c r="L61" s="57"/>
    </row>
    <row r="62" spans="2:12" x14ac:dyDescent="0.55000000000000004">
      <c r="B62" s="27" t="s">
        <v>14</v>
      </c>
      <c r="C62" s="27" t="s">
        <v>27</v>
      </c>
      <c r="D62" s="27"/>
      <c r="E62" s="27"/>
      <c r="F62" s="27" t="str">
        <f t="shared" si="3"/>
        <v>TXA07</v>
      </c>
      <c r="G62" s="32">
        <v>38</v>
      </c>
      <c r="H62" s="1">
        <v>1</v>
      </c>
      <c r="I62" s="1" t="s">
        <v>0</v>
      </c>
      <c r="J62" s="44">
        <f t="shared" si="0"/>
        <v>6</v>
      </c>
      <c r="K62" s="57"/>
      <c r="L62" s="57"/>
    </row>
    <row r="63" spans="2:12" x14ac:dyDescent="0.55000000000000004">
      <c r="B63" s="27" t="s">
        <v>14</v>
      </c>
      <c r="C63" s="27" t="s">
        <v>27</v>
      </c>
      <c r="D63" s="27"/>
      <c r="E63" s="27"/>
      <c r="F63" s="27" t="str">
        <f t="shared" si="3"/>
        <v>RXA06</v>
      </c>
      <c r="G63" s="32">
        <v>38</v>
      </c>
      <c r="H63" s="1">
        <v>1</v>
      </c>
      <c r="I63" s="1" t="s">
        <v>0</v>
      </c>
      <c r="J63" s="44">
        <f t="shared" si="0"/>
        <v>7</v>
      </c>
      <c r="K63" s="57"/>
      <c r="L63" s="47"/>
    </row>
    <row r="64" spans="2:12" x14ac:dyDescent="0.55000000000000004">
      <c r="B64" s="27" t="s">
        <v>14</v>
      </c>
      <c r="C64" s="27" t="s">
        <v>27</v>
      </c>
      <c r="D64" s="27"/>
      <c r="E64" s="27"/>
      <c r="F64" s="27" t="str">
        <f t="shared" si="3"/>
        <v>TXA06</v>
      </c>
      <c r="G64" s="32">
        <v>38</v>
      </c>
      <c r="H64" s="1">
        <v>1</v>
      </c>
      <c r="I64" s="1" t="s">
        <v>0</v>
      </c>
      <c r="J64" s="44">
        <f t="shared" si="0"/>
        <v>7</v>
      </c>
      <c r="K64" s="57"/>
      <c r="L64" s="47"/>
    </row>
    <row r="65" spans="2:12" x14ac:dyDescent="0.55000000000000004">
      <c r="B65" s="27" t="s">
        <v>14</v>
      </c>
      <c r="C65" s="27" t="s">
        <v>27</v>
      </c>
      <c r="D65" s="27"/>
      <c r="E65" s="27"/>
      <c r="F65" s="27" t="str">
        <f t="shared" si="3"/>
        <v>RXA05</v>
      </c>
      <c r="G65" s="32">
        <v>38</v>
      </c>
      <c r="H65" s="1">
        <v>1</v>
      </c>
      <c r="I65" s="1" t="s">
        <v>0</v>
      </c>
      <c r="J65" s="44">
        <f t="shared" si="0"/>
        <v>8</v>
      </c>
      <c r="K65" s="57"/>
      <c r="L65" s="47"/>
    </row>
    <row r="66" spans="2:12" x14ac:dyDescent="0.55000000000000004">
      <c r="B66" s="27" t="s">
        <v>14</v>
      </c>
      <c r="C66" s="27" t="s">
        <v>27</v>
      </c>
      <c r="D66" s="27"/>
      <c r="E66" s="27"/>
      <c r="F66" s="27" t="str">
        <f t="shared" si="3"/>
        <v>TXA05</v>
      </c>
      <c r="G66" s="32">
        <v>38</v>
      </c>
      <c r="H66" s="1">
        <v>1</v>
      </c>
      <c r="I66" s="1" t="s">
        <v>0</v>
      </c>
      <c r="J66" s="44">
        <f t="shared" si="0"/>
        <v>8</v>
      </c>
      <c r="K66" s="57"/>
      <c r="L66" s="47"/>
    </row>
    <row r="67" spans="2:12" x14ac:dyDescent="0.55000000000000004">
      <c r="B67" s="27" t="s">
        <v>14</v>
      </c>
      <c r="C67" s="27" t="s">
        <v>27</v>
      </c>
      <c r="D67" s="27"/>
      <c r="E67" s="27"/>
      <c r="F67" s="27" t="str">
        <f t="shared" si="3"/>
        <v>RXA04</v>
      </c>
      <c r="G67" s="32">
        <v>38</v>
      </c>
      <c r="H67" s="1">
        <v>1</v>
      </c>
      <c r="I67" s="1" t="s">
        <v>0</v>
      </c>
      <c r="J67" s="44">
        <f t="shared" si="0"/>
        <v>9</v>
      </c>
      <c r="K67" s="57"/>
      <c r="L67" s="47"/>
    </row>
    <row r="68" spans="2:12" x14ac:dyDescent="0.55000000000000004">
      <c r="B68" s="27" t="s">
        <v>14</v>
      </c>
      <c r="C68" s="27" t="s">
        <v>27</v>
      </c>
      <c r="D68" s="27"/>
      <c r="E68" s="27"/>
      <c r="F68" s="27" t="str">
        <f t="shared" si="3"/>
        <v>TXA04</v>
      </c>
      <c r="G68" s="32">
        <v>38</v>
      </c>
      <c r="H68" s="1">
        <v>1</v>
      </c>
      <c r="I68" s="1" t="s">
        <v>0</v>
      </c>
      <c r="J68" s="44">
        <f t="shared" si="0"/>
        <v>9</v>
      </c>
      <c r="K68" s="57"/>
      <c r="L68" s="47"/>
    </row>
    <row r="69" spans="2:12" x14ac:dyDescent="0.55000000000000004">
      <c r="B69" s="27" t="s">
        <v>14</v>
      </c>
      <c r="C69" s="27" t="s">
        <v>27</v>
      </c>
      <c r="D69" s="27"/>
      <c r="E69" s="27"/>
      <c r="F69" s="27" t="str">
        <f t="shared" si="3"/>
        <v>RXA03</v>
      </c>
      <c r="G69" s="32">
        <v>38</v>
      </c>
      <c r="H69" s="1">
        <v>1</v>
      </c>
      <c r="I69" s="1" t="s">
        <v>0</v>
      </c>
      <c r="J69" s="44">
        <f t="shared" si="0"/>
        <v>10</v>
      </c>
      <c r="K69" s="57"/>
      <c r="L69" s="47"/>
    </row>
    <row r="70" spans="2:12" x14ac:dyDescent="0.55000000000000004">
      <c r="B70" s="27" t="s">
        <v>14</v>
      </c>
      <c r="C70" s="27" t="s">
        <v>27</v>
      </c>
      <c r="D70" s="27"/>
      <c r="E70" s="27"/>
      <c r="F70" s="27" t="str">
        <f t="shared" si="3"/>
        <v>TXA03</v>
      </c>
      <c r="G70" s="32">
        <v>38</v>
      </c>
      <c r="H70" s="1">
        <v>1</v>
      </c>
      <c r="I70" s="1" t="s">
        <v>0</v>
      </c>
      <c r="J70" s="44">
        <f t="shared" ref="J70:J98" si="4">J68+1</f>
        <v>10</v>
      </c>
      <c r="K70" s="57"/>
      <c r="L70" s="47"/>
    </row>
    <row r="71" spans="2:12" x14ac:dyDescent="0.55000000000000004">
      <c r="B71" s="27" t="s">
        <v>14</v>
      </c>
      <c r="C71" s="27" t="s">
        <v>27</v>
      </c>
      <c r="D71" s="27"/>
      <c r="E71" s="27"/>
      <c r="F71" s="27" t="str">
        <f t="shared" si="3"/>
        <v>RXA02</v>
      </c>
      <c r="G71" s="32">
        <v>38</v>
      </c>
      <c r="H71" s="1">
        <v>1</v>
      </c>
      <c r="I71" s="1" t="s">
        <v>0</v>
      </c>
      <c r="J71" s="44">
        <f t="shared" si="4"/>
        <v>11</v>
      </c>
      <c r="K71" s="57"/>
      <c r="L71" s="69"/>
    </row>
    <row r="72" spans="2:12" x14ac:dyDescent="0.55000000000000004">
      <c r="B72" s="27" t="s">
        <v>14</v>
      </c>
      <c r="C72" s="27" t="s">
        <v>27</v>
      </c>
      <c r="D72" s="27"/>
      <c r="E72" s="27"/>
      <c r="F72" s="27" t="str">
        <f t="shared" si="3"/>
        <v>TXA02</v>
      </c>
      <c r="G72" s="32">
        <v>38</v>
      </c>
      <c r="H72" s="1">
        <v>1</v>
      </c>
      <c r="I72" s="1" t="s">
        <v>0</v>
      </c>
      <c r="J72" s="44">
        <f t="shared" si="4"/>
        <v>11</v>
      </c>
      <c r="K72" s="57"/>
      <c r="L72" s="69"/>
    </row>
    <row r="73" spans="2:12" x14ac:dyDescent="0.55000000000000004">
      <c r="B73" s="27" t="s">
        <v>14</v>
      </c>
      <c r="C73" s="27" t="s">
        <v>27</v>
      </c>
      <c r="D73" s="27"/>
      <c r="E73" s="27"/>
      <c r="F73" s="27" t="str">
        <f t="shared" si="3"/>
        <v>RXA01</v>
      </c>
      <c r="G73" s="32">
        <v>38</v>
      </c>
      <c r="H73" s="1">
        <v>1</v>
      </c>
      <c r="I73" s="1" t="s">
        <v>0</v>
      </c>
      <c r="J73" s="44">
        <f t="shared" si="4"/>
        <v>12</v>
      </c>
      <c r="K73" s="57"/>
      <c r="L73" s="69"/>
    </row>
    <row r="74" spans="2:12" ht="14.7" thickBot="1" x14ac:dyDescent="0.6">
      <c r="B74" s="28" t="s">
        <v>14</v>
      </c>
      <c r="C74" s="28" t="s">
        <v>27</v>
      </c>
      <c r="D74" s="28"/>
      <c r="E74" s="28"/>
      <c r="F74" s="28" t="str">
        <f t="shared" si="3"/>
        <v>TXA01</v>
      </c>
      <c r="G74" s="83">
        <v>38</v>
      </c>
      <c r="H74" s="14">
        <v>1</v>
      </c>
      <c r="I74" s="14" t="s">
        <v>0</v>
      </c>
      <c r="J74" s="45">
        <f t="shared" si="4"/>
        <v>12</v>
      </c>
      <c r="K74" s="86"/>
      <c r="L74" s="72"/>
    </row>
    <row r="75" spans="2:12" ht="14.7" thickTop="1" x14ac:dyDescent="0.55000000000000004">
      <c r="B75" s="29" t="s">
        <v>14</v>
      </c>
      <c r="C75" s="29" t="s">
        <v>27</v>
      </c>
      <c r="D75" s="29"/>
      <c r="E75" s="29"/>
      <c r="F75" s="29" t="s">
        <v>42</v>
      </c>
      <c r="G75" s="34">
        <v>38</v>
      </c>
      <c r="H75" s="13">
        <v>1</v>
      </c>
      <c r="I75" s="13" t="s">
        <v>0</v>
      </c>
      <c r="J75" s="43">
        <f t="shared" si="4"/>
        <v>13</v>
      </c>
      <c r="K75" s="82" t="s">
        <v>22</v>
      </c>
      <c r="L75" s="57" t="s">
        <v>35</v>
      </c>
    </row>
    <row r="76" spans="2:12" x14ac:dyDescent="0.55000000000000004">
      <c r="B76" s="30" t="s">
        <v>14</v>
      </c>
      <c r="C76" s="30" t="s">
        <v>27</v>
      </c>
      <c r="D76" s="30"/>
      <c r="E76" s="30"/>
      <c r="F76" s="30" t="str">
        <f>SUBSTITUTE(F75,"RX", "TX")</f>
        <v>TXD12</v>
      </c>
      <c r="G76" s="32">
        <v>38</v>
      </c>
      <c r="H76" s="1">
        <v>1</v>
      </c>
      <c r="I76" s="1" t="s">
        <v>0</v>
      </c>
      <c r="J76" s="44">
        <f t="shared" si="4"/>
        <v>13</v>
      </c>
      <c r="K76" s="47"/>
      <c r="L76" s="57"/>
    </row>
    <row r="77" spans="2:12" x14ac:dyDescent="0.55000000000000004">
      <c r="B77" s="30" t="s">
        <v>14</v>
      </c>
      <c r="C77" s="30" t="s">
        <v>27</v>
      </c>
      <c r="D77" s="30"/>
      <c r="E77" s="30"/>
      <c r="F77" s="30" t="str">
        <f>LEFT(F75,3)&amp;TEXT(RIGHT(F75,2)-1,"#00")</f>
        <v>RXD11</v>
      </c>
      <c r="G77" s="32">
        <v>38</v>
      </c>
      <c r="H77" s="1">
        <v>1</v>
      </c>
      <c r="I77" s="1" t="s">
        <v>0</v>
      </c>
      <c r="J77" s="44">
        <f t="shared" si="4"/>
        <v>14</v>
      </c>
      <c r="K77" s="52" t="s">
        <v>21</v>
      </c>
      <c r="L77" s="47" t="s">
        <v>35</v>
      </c>
    </row>
    <row r="78" spans="2:12" x14ac:dyDescent="0.55000000000000004">
      <c r="B78" s="30" t="s">
        <v>14</v>
      </c>
      <c r="C78" s="30" t="s">
        <v>27</v>
      </c>
      <c r="D78" s="30"/>
      <c r="E78" s="30"/>
      <c r="F78" s="30" t="str">
        <f>LEFT(F76,3)&amp;TEXT(RIGHT(F76,2)-1,"#00")</f>
        <v>TXD11</v>
      </c>
      <c r="G78" s="32">
        <v>38</v>
      </c>
      <c r="H78" s="1">
        <v>1</v>
      </c>
      <c r="I78" s="1" t="s">
        <v>0</v>
      </c>
      <c r="J78" s="44">
        <f t="shared" si="4"/>
        <v>14</v>
      </c>
      <c r="K78" s="47"/>
      <c r="L78" s="47"/>
    </row>
    <row r="79" spans="2:12" x14ac:dyDescent="0.55000000000000004">
      <c r="B79" s="30" t="s">
        <v>14</v>
      </c>
      <c r="C79" s="30" t="s">
        <v>27</v>
      </c>
      <c r="D79" s="30"/>
      <c r="E79" s="30"/>
      <c r="F79" s="30" t="str">
        <f t="shared" ref="F79:F98" si="5">LEFT(F77,3)&amp;TEXT(RIGHT(F77,2)-1,"#00")</f>
        <v>RXD10</v>
      </c>
      <c r="G79" s="32">
        <v>38</v>
      </c>
      <c r="H79" s="1">
        <v>1</v>
      </c>
      <c r="I79" s="1" t="s">
        <v>0</v>
      </c>
      <c r="J79" s="44">
        <f t="shared" si="4"/>
        <v>15</v>
      </c>
      <c r="K79" s="52" t="s">
        <v>20</v>
      </c>
      <c r="L79" s="47" t="s">
        <v>35</v>
      </c>
    </row>
    <row r="80" spans="2:12" x14ac:dyDescent="0.55000000000000004">
      <c r="B80" s="30" t="s">
        <v>14</v>
      </c>
      <c r="C80" s="30" t="s">
        <v>27</v>
      </c>
      <c r="D80" s="30"/>
      <c r="E80" s="30"/>
      <c r="F80" s="30" t="str">
        <f t="shared" si="5"/>
        <v>TXD10</v>
      </c>
      <c r="G80" s="32">
        <v>38</v>
      </c>
      <c r="H80" s="1">
        <v>1</v>
      </c>
      <c r="I80" s="1" t="s">
        <v>0</v>
      </c>
      <c r="J80" s="44">
        <f t="shared" si="4"/>
        <v>15</v>
      </c>
      <c r="K80" s="47"/>
      <c r="L80" s="47"/>
    </row>
    <row r="81" spans="2:12" x14ac:dyDescent="0.55000000000000004">
      <c r="B81" s="30" t="s">
        <v>14</v>
      </c>
      <c r="C81" s="30" t="s">
        <v>27</v>
      </c>
      <c r="D81" s="30"/>
      <c r="E81" s="30"/>
      <c r="F81" s="30" t="str">
        <f t="shared" si="5"/>
        <v>RXD09</v>
      </c>
      <c r="G81" s="32">
        <v>38</v>
      </c>
      <c r="H81" s="1">
        <v>1</v>
      </c>
      <c r="I81" s="1" t="s">
        <v>0</v>
      </c>
      <c r="J81" s="44">
        <f t="shared" si="4"/>
        <v>16</v>
      </c>
      <c r="K81" s="52" t="s">
        <v>19</v>
      </c>
      <c r="L81" s="47" t="s">
        <v>35</v>
      </c>
    </row>
    <row r="82" spans="2:12" x14ac:dyDescent="0.55000000000000004">
      <c r="B82" s="30" t="s">
        <v>14</v>
      </c>
      <c r="C82" s="30" t="s">
        <v>27</v>
      </c>
      <c r="D82" s="30"/>
      <c r="E82" s="30"/>
      <c r="F82" s="30" t="str">
        <f t="shared" si="5"/>
        <v>TXD09</v>
      </c>
      <c r="G82" s="32">
        <v>38</v>
      </c>
      <c r="H82" s="1">
        <v>1</v>
      </c>
      <c r="I82" s="1" t="s">
        <v>0</v>
      </c>
      <c r="J82" s="44">
        <f t="shared" si="4"/>
        <v>16</v>
      </c>
      <c r="K82" s="47"/>
      <c r="L82" s="47"/>
    </row>
    <row r="83" spans="2:12" x14ac:dyDescent="0.55000000000000004">
      <c r="B83" s="30" t="s">
        <v>14</v>
      </c>
      <c r="C83" s="30" t="s">
        <v>27</v>
      </c>
      <c r="D83" s="30"/>
      <c r="E83" s="30"/>
      <c r="F83" s="30" t="str">
        <f t="shared" si="5"/>
        <v>RXD08</v>
      </c>
      <c r="G83" s="32">
        <v>38</v>
      </c>
      <c r="H83" s="1">
        <v>1</v>
      </c>
      <c r="I83" s="1" t="s">
        <v>0</v>
      </c>
      <c r="J83" s="44">
        <f t="shared" si="4"/>
        <v>17</v>
      </c>
      <c r="K83" s="52" t="s">
        <v>24</v>
      </c>
      <c r="L83" s="47" t="s">
        <v>35</v>
      </c>
    </row>
    <row r="84" spans="2:12" x14ac:dyDescent="0.55000000000000004">
      <c r="B84" s="30" t="s">
        <v>14</v>
      </c>
      <c r="C84" s="30" t="s">
        <v>27</v>
      </c>
      <c r="D84" s="30"/>
      <c r="E84" s="30"/>
      <c r="F84" s="30" t="str">
        <f t="shared" si="5"/>
        <v>TXD08</v>
      </c>
      <c r="G84" s="32">
        <v>38</v>
      </c>
      <c r="H84" s="1">
        <v>1</v>
      </c>
      <c r="I84" s="1" t="s">
        <v>0</v>
      </c>
      <c r="J84" s="44">
        <f t="shared" si="4"/>
        <v>17</v>
      </c>
      <c r="K84" s="47"/>
      <c r="L84" s="47"/>
    </row>
    <row r="85" spans="2:12" x14ac:dyDescent="0.55000000000000004">
      <c r="B85" s="30" t="s">
        <v>14</v>
      </c>
      <c r="C85" s="30" t="s">
        <v>27</v>
      </c>
      <c r="D85" s="30"/>
      <c r="E85" s="30"/>
      <c r="F85" s="30" t="str">
        <f t="shared" si="5"/>
        <v>RXD07</v>
      </c>
      <c r="G85" s="32">
        <v>38</v>
      </c>
      <c r="H85" s="1">
        <v>1</v>
      </c>
      <c r="I85" s="1" t="s">
        <v>0</v>
      </c>
      <c r="J85" s="44">
        <f t="shared" si="4"/>
        <v>18</v>
      </c>
      <c r="K85" s="52" t="s">
        <v>23</v>
      </c>
      <c r="L85" s="47" t="s">
        <v>35</v>
      </c>
    </row>
    <row r="86" spans="2:12" x14ac:dyDescent="0.55000000000000004">
      <c r="B86" s="30" t="s">
        <v>14</v>
      </c>
      <c r="C86" s="30" t="s">
        <v>27</v>
      </c>
      <c r="D86" s="30"/>
      <c r="E86" s="30"/>
      <c r="F86" s="30" t="str">
        <f t="shared" si="5"/>
        <v>TXD07</v>
      </c>
      <c r="G86" s="32">
        <v>38</v>
      </c>
      <c r="H86" s="1">
        <v>1</v>
      </c>
      <c r="I86" s="1" t="s">
        <v>0</v>
      </c>
      <c r="J86" s="44">
        <f t="shared" si="4"/>
        <v>18</v>
      </c>
      <c r="K86" s="57"/>
      <c r="L86" s="47"/>
    </row>
    <row r="87" spans="2:12" x14ac:dyDescent="0.55000000000000004">
      <c r="B87" s="30" t="s">
        <v>14</v>
      </c>
      <c r="C87" s="30" t="s">
        <v>27</v>
      </c>
      <c r="D87" s="30"/>
      <c r="E87" s="30"/>
      <c r="F87" s="30" t="str">
        <f t="shared" si="5"/>
        <v>RXD06</v>
      </c>
      <c r="G87" s="32">
        <v>38</v>
      </c>
      <c r="H87" s="1">
        <v>1</v>
      </c>
      <c r="I87" s="1" t="s">
        <v>0</v>
      </c>
      <c r="J87" s="44">
        <f t="shared" si="4"/>
        <v>19</v>
      </c>
      <c r="K87" s="50" t="str">
        <f ca="1">"["&amp;INDIRECT(ADDRESS(ROW()+3,2))&amp;"/"&amp;INDIRECT(ADDRESS(ROW()+3,3))&amp;"/"&amp;INDIRECT(ADDRESS(ROW()+3,4))&amp;"/"&amp;INDIRECT(ADDRESS(ROW()+3,6))&amp;"]"</f>
        <v>[agogna/BNL712//TXD05]</v>
      </c>
      <c r="L87" s="57" t="s">
        <v>32</v>
      </c>
    </row>
    <row r="88" spans="2:12" x14ac:dyDescent="0.55000000000000004">
      <c r="B88" s="30" t="s">
        <v>14</v>
      </c>
      <c r="C88" s="30" t="s">
        <v>27</v>
      </c>
      <c r="D88" s="30"/>
      <c r="E88" s="30"/>
      <c r="F88" s="30" t="str">
        <f t="shared" si="5"/>
        <v>TXD06</v>
      </c>
      <c r="G88" s="32">
        <v>38</v>
      </c>
      <c r="H88" s="1">
        <v>1</v>
      </c>
      <c r="I88" s="1" t="s">
        <v>0</v>
      </c>
      <c r="J88" s="44">
        <f t="shared" si="4"/>
        <v>19</v>
      </c>
      <c r="K88" s="50" t="str">
        <f ca="1">"["&amp;INDIRECT(ADDRESS(ROW()+1,2))&amp;"/"&amp;INDIRECT(ADDRESS(ROW()+1,3))&amp;"/"&amp;INDIRECT(ADDRESS(ROW()+1,4))&amp;"/"&amp;INDIRECT(ADDRESS(ROW()+1,6))&amp;"]"</f>
        <v>[agogna/BNL712//RXD05]</v>
      </c>
      <c r="L88" s="57" t="s">
        <v>32</v>
      </c>
    </row>
    <row r="89" spans="2:12" x14ac:dyDescent="0.55000000000000004">
      <c r="B89" s="30" t="s">
        <v>14</v>
      </c>
      <c r="C89" s="30" t="s">
        <v>27</v>
      </c>
      <c r="D89" s="30"/>
      <c r="E89" s="30"/>
      <c r="F89" s="30" t="str">
        <f t="shared" si="5"/>
        <v>RXD05</v>
      </c>
      <c r="G89" s="32">
        <v>38</v>
      </c>
      <c r="H89" s="1">
        <v>1</v>
      </c>
      <c r="I89" s="1" t="s">
        <v>0</v>
      </c>
      <c r="J89" s="44">
        <f t="shared" si="4"/>
        <v>20</v>
      </c>
      <c r="K89" s="50" t="str">
        <f ca="1">"["&amp;INDIRECT(ADDRESS(ROW()-1,2))&amp;"/"&amp;INDIRECT(ADDRESS(ROW()-1,3))&amp;"/"&amp;INDIRECT(ADDRESS(ROW()-1,4))&amp;"/"&amp;INDIRECT(ADDRESS(ROW()-1,6))&amp;"]"</f>
        <v>[agogna/BNL712//TXD06]</v>
      </c>
      <c r="L89" s="57" t="s">
        <v>32</v>
      </c>
    </row>
    <row r="90" spans="2:12" x14ac:dyDescent="0.55000000000000004">
      <c r="B90" s="30" t="s">
        <v>14</v>
      </c>
      <c r="C90" s="30" t="s">
        <v>27</v>
      </c>
      <c r="D90" s="30"/>
      <c r="E90" s="30"/>
      <c r="F90" s="30" t="str">
        <f t="shared" si="5"/>
        <v>TXD05</v>
      </c>
      <c r="G90" s="32">
        <v>38</v>
      </c>
      <c r="H90" s="1">
        <v>1</v>
      </c>
      <c r="I90" s="1" t="s">
        <v>0</v>
      </c>
      <c r="J90" s="44">
        <f t="shared" si="4"/>
        <v>20</v>
      </c>
      <c r="K90" s="50" t="str">
        <f ca="1">"["&amp;INDIRECT(ADDRESS(ROW()-3,2))&amp;"/"&amp;INDIRECT(ADDRESS(ROW()-3,3))&amp;"/"&amp;INDIRECT(ADDRESS(ROW()-3,4))&amp;"/"&amp;INDIRECT(ADDRESS(ROW()-3,6))&amp;"]"</f>
        <v>[agogna/BNL712//RXD06]</v>
      </c>
      <c r="L90" s="57" t="s">
        <v>32</v>
      </c>
    </row>
    <row r="91" spans="2:12" x14ac:dyDescent="0.55000000000000004">
      <c r="B91" s="30" t="s">
        <v>14</v>
      </c>
      <c r="C91" s="30" t="s">
        <v>27</v>
      </c>
      <c r="D91" s="30"/>
      <c r="E91" s="30"/>
      <c r="F91" s="30" t="str">
        <f t="shared" si="5"/>
        <v>RXD04</v>
      </c>
      <c r="G91" s="32">
        <v>38</v>
      </c>
      <c r="H91" s="1">
        <v>1</v>
      </c>
      <c r="I91" s="1" t="s">
        <v>0</v>
      </c>
      <c r="J91" s="44">
        <f t="shared" si="4"/>
        <v>21</v>
      </c>
      <c r="K91" s="50" t="str">
        <f ca="1">"["&amp;INDIRECT(ADDRESS(ROW()+3,2))&amp;"/"&amp;INDIRECT(ADDRESS(ROW()+3,3))&amp;"/"&amp;INDIRECT(ADDRESS(ROW()+3,4))&amp;"/"&amp;INDIRECT(ADDRESS(ROW()+3,6))&amp;"]"</f>
        <v>[agogna/BNL712//TXD03]</v>
      </c>
      <c r="L91" s="57" t="s">
        <v>32</v>
      </c>
    </row>
    <row r="92" spans="2:12" x14ac:dyDescent="0.55000000000000004">
      <c r="B92" s="30" t="s">
        <v>14</v>
      </c>
      <c r="C92" s="30" t="s">
        <v>27</v>
      </c>
      <c r="D92" s="30"/>
      <c r="E92" s="30"/>
      <c r="F92" s="30" t="str">
        <f t="shared" si="5"/>
        <v>TXD04</v>
      </c>
      <c r="G92" s="32">
        <v>38</v>
      </c>
      <c r="H92" s="1">
        <v>1</v>
      </c>
      <c r="I92" s="1" t="s">
        <v>0</v>
      </c>
      <c r="J92" s="44">
        <f t="shared" si="4"/>
        <v>21</v>
      </c>
      <c r="K92" s="50" t="str">
        <f ca="1">"["&amp;INDIRECT(ADDRESS(ROW()+1,2))&amp;"/"&amp;INDIRECT(ADDRESS(ROW()+1,3))&amp;"/"&amp;INDIRECT(ADDRESS(ROW()+1,4))&amp;"/"&amp;INDIRECT(ADDRESS(ROW()+1,6))&amp;"]"</f>
        <v>[agogna/BNL712//RXD03]</v>
      </c>
      <c r="L92" s="57" t="s">
        <v>32</v>
      </c>
    </row>
    <row r="93" spans="2:12" x14ac:dyDescent="0.55000000000000004">
      <c r="B93" s="30" t="s">
        <v>14</v>
      </c>
      <c r="C93" s="30" t="s">
        <v>27</v>
      </c>
      <c r="D93" s="30"/>
      <c r="E93" s="30"/>
      <c r="F93" s="30" t="str">
        <f t="shared" si="5"/>
        <v>RXD03</v>
      </c>
      <c r="G93" s="32">
        <v>38</v>
      </c>
      <c r="H93" s="1">
        <v>1</v>
      </c>
      <c r="I93" s="1" t="s">
        <v>0</v>
      </c>
      <c r="J93" s="44">
        <f t="shared" si="4"/>
        <v>22</v>
      </c>
      <c r="K93" s="50" t="str">
        <f ca="1">"["&amp;INDIRECT(ADDRESS(ROW()-1,2))&amp;"/"&amp;INDIRECT(ADDRESS(ROW()-1,3))&amp;"/"&amp;INDIRECT(ADDRESS(ROW()-1,4))&amp;"/"&amp;INDIRECT(ADDRESS(ROW()-1,6))&amp;"]"</f>
        <v>[agogna/BNL712//TXD04]</v>
      </c>
      <c r="L93" s="57" t="s">
        <v>32</v>
      </c>
    </row>
    <row r="94" spans="2:12" x14ac:dyDescent="0.55000000000000004">
      <c r="B94" s="30" t="s">
        <v>14</v>
      </c>
      <c r="C94" s="30" t="s">
        <v>27</v>
      </c>
      <c r="D94" s="30"/>
      <c r="E94" s="30"/>
      <c r="F94" s="30" t="str">
        <f t="shared" si="5"/>
        <v>TXD03</v>
      </c>
      <c r="G94" s="32">
        <v>38</v>
      </c>
      <c r="H94" s="1">
        <v>1</v>
      </c>
      <c r="I94" s="1" t="s">
        <v>0</v>
      </c>
      <c r="J94" s="44">
        <f t="shared" si="4"/>
        <v>22</v>
      </c>
      <c r="K94" s="50" t="str">
        <f ca="1">"["&amp;INDIRECT(ADDRESS(ROW()-3,2))&amp;"/"&amp;INDIRECT(ADDRESS(ROW()-3,3))&amp;"/"&amp;INDIRECT(ADDRESS(ROW()-3,4))&amp;"/"&amp;INDIRECT(ADDRESS(ROW()-3,6))&amp;"]"</f>
        <v>[agogna/BNL712//RXD04]</v>
      </c>
      <c r="L94" s="57" t="s">
        <v>32</v>
      </c>
    </row>
    <row r="95" spans="2:12" x14ac:dyDescent="0.55000000000000004">
      <c r="B95" s="30" t="s">
        <v>14</v>
      </c>
      <c r="C95" s="30" t="s">
        <v>27</v>
      </c>
      <c r="D95" s="30"/>
      <c r="E95" s="30"/>
      <c r="F95" s="30" t="str">
        <f t="shared" si="5"/>
        <v>RXD02</v>
      </c>
      <c r="G95" s="32">
        <v>38</v>
      </c>
      <c r="H95" s="1">
        <v>1</v>
      </c>
      <c r="I95" s="1" t="s">
        <v>0</v>
      </c>
      <c r="J95" s="44">
        <f t="shared" si="4"/>
        <v>23</v>
      </c>
      <c r="K95" s="57"/>
      <c r="L95" s="57"/>
    </row>
    <row r="96" spans="2:12" x14ac:dyDescent="0.55000000000000004">
      <c r="B96" s="30" t="s">
        <v>14</v>
      </c>
      <c r="C96" s="30" t="s">
        <v>27</v>
      </c>
      <c r="D96" s="30"/>
      <c r="E96" s="30"/>
      <c r="F96" s="30" t="str">
        <f t="shared" si="5"/>
        <v>TXD02</v>
      </c>
      <c r="G96" s="32">
        <v>38</v>
      </c>
      <c r="H96" s="1">
        <v>1</v>
      </c>
      <c r="I96" s="1" t="s">
        <v>0</v>
      </c>
      <c r="J96" s="44">
        <f t="shared" si="4"/>
        <v>23</v>
      </c>
      <c r="K96" s="57"/>
      <c r="L96" s="57"/>
    </row>
    <row r="97" spans="2:12" x14ac:dyDescent="0.55000000000000004">
      <c r="B97" s="30" t="s">
        <v>14</v>
      </c>
      <c r="C97" s="30" t="s">
        <v>27</v>
      </c>
      <c r="D97" s="30"/>
      <c r="E97" s="30"/>
      <c r="F97" s="30" t="str">
        <f t="shared" si="5"/>
        <v>RXD01</v>
      </c>
      <c r="G97" s="32">
        <v>38</v>
      </c>
      <c r="H97" s="1">
        <v>1</v>
      </c>
      <c r="I97" s="1" t="s">
        <v>0</v>
      </c>
      <c r="J97" s="44">
        <f t="shared" si="4"/>
        <v>24</v>
      </c>
      <c r="K97" s="57"/>
      <c r="L97" s="57"/>
    </row>
    <row r="98" spans="2:12" ht="14.7" thickBot="1" x14ac:dyDescent="0.6">
      <c r="B98" s="31" t="s">
        <v>14</v>
      </c>
      <c r="C98" s="31" t="s">
        <v>27</v>
      </c>
      <c r="D98" s="31"/>
      <c r="E98" s="31"/>
      <c r="F98" s="31" t="str">
        <f t="shared" si="5"/>
        <v>TXD01</v>
      </c>
      <c r="G98" s="83">
        <v>38</v>
      </c>
      <c r="H98" s="14">
        <v>1</v>
      </c>
      <c r="I98" s="14" t="s">
        <v>0</v>
      </c>
      <c r="J98" s="45">
        <f t="shared" si="4"/>
        <v>24</v>
      </c>
      <c r="K98" s="86"/>
      <c r="L98" s="86"/>
    </row>
    <row r="99" spans="2:12" ht="14.7" thickTop="1" x14ac:dyDescent="0.55000000000000004">
      <c r="B99" s="15" t="s">
        <v>38</v>
      </c>
      <c r="C99" s="15" t="s">
        <v>27</v>
      </c>
      <c r="D99" s="15">
        <v>50</v>
      </c>
      <c r="E99" s="15"/>
      <c r="F99" s="15" t="s">
        <v>41</v>
      </c>
      <c r="G99" s="34">
        <v>38</v>
      </c>
      <c r="H99" s="13">
        <v>2</v>
      </c>
      <c r="I99" s="13" t="s">
        <v>1</v>
      </c>
      <c r="J99" s="43">
        <v>1</v>
      </c>
      <c r="K99" s="91"/>
      <c r="L99" s="71"/>
    </row>
    <row r="100" spans="2:12" x14ac:dyDescent="0.55000000000000004">
      <c r="B100" s="16" t="s">
        <v>38</v>
      </c>
      <c r="C100" s="16" t="s">
        <v>27</v>
      </c>
      <c r="D100" s="16">
        <v>50</v>
      </c>
      <c r="E100" s="16"/>
      <c r="F100" s="16" t="str">
        <f>SUBSTITUTE(F99,"RX", "TX")</f>
        <v>TXA12</v>
      </c>
      <c r="G100" s="32">
        <v>38</v>
      </c>
      <c r="H100" s="1">
        <v>2</v>
      </c>
      <c r="I100" s="1" t="s">
        <v>1</v>
      </c>
      <c r="J100" s="44">
        <v>1</v>
      </c>
      <c r="K100" s="57"/>
      <c r="L100" s="71"/>
    </row>
    <row r="101" spans="2:12" x14ac:dyDescent="0.55000000000000004">
      <c r="B101" s="16" t="s">
        <v>38</v>
      </c>
      <c r="C101" s="16" t="s">
        <v>27</v>
      </c>
      <c r="D101" s="16">
        <v>50</v>
      </c>
      <c r="E101" s="16"/>
      <c r="F101" s="16" t="str">
        <f>LEFT(F99,3)&amp;TEXT(RIGHT(F99,2)-1,"#00")</f>
        <v>RXA11</v>
      </c>
      <c r="G101" s="32">
        <v>38</v>
      </c>
      <c r="H101" s="1">
        <v>2</v>
      </c>
      <c r="I101" s="1" t="s">
        <v>1</v>
      </c>
      <c r="J101" s="44">
        <f t="shared" ref="J101:J146" si="6">J99+1</f>
        <v>2</v>
      </c>
      <c r="K101" s="57"/>
      <c r="L101" s="71"/>
    </row>
    <row r="102" spans="2:12" x14ac:dyDescent="0.55000000000000004">
      <c r="B102" s="16" t="s">
        <v>38</v>
      </c>
      <c r="C102" s="16" t="s">
        <v>27</v>
      </c>
      <c r="D102" s="16">
        <v>50</v>
      </c>
      <c r="E102" s="16"/>
      <c r="F102" s="16" t="str">
        <f>LEFT(F100,3)&amp;TEXT(RIGHT(F100,2)-1,"#00")</f>
        <v>TXA11</v>
      </c>
      <c r="G102" s="32">
        <v>38</v>
      </c>
      <c r="H102" s="1">
        <v>2</v>
      </c>
      <c r="I102" s="1" t="s">
        <v>1</v>
      </c>
      <c r="J102" s="44">
        <f t="shared" si="6"/>
        <v>2</v>
      </c>
      <c r="K102" s="57"/>
      <c r="L102" s="71"/>
    </row>
    <row r="103" spans="2:12" x14ac:dyDescent="0.55000000000000004">
      <c r="B103" s="16" t="s">
        <v>38</v>
      </c>
      <c r="C103" s="16" t="s">
        <v>27</v>
      </c>
      <c r="D103" s="16">
        <v>50</v>
      </c>
      <c r="E103" s="16"/>
      <c r="F103" s="16" t="str">
        <f t="shared" ref="F103:F122" si="7">LEFT(F101,3)&amp;TEXT(RIGHT(F101,2)-1,"#00")</f>
        <v>RXA10</v>
      </c>
      <c r="G103" s="32">
        <v>38</v>
      </c>
      <c r="H103" s="1">
        <v>2</v>
      </c>
      <c r="I103" s="1" t="s">
        <v>1</v>
      </c>
      <c r="J103" s="44">
        <f t="shared" si="6"/>
        <v>3</v>
      </c>
      <c r="K103" s="57"/>
      <c r="L103" s="71"/>
    </row>
    <row r="104" spans="2:12" x14ac:dyDescent="0.55000000000000004">
      <c r="B104" s="16" t="s">
        <v>38</v>
      </c>
      <c r="C104" s="16" t="s">
        <v>27</v>
      </c>
      <c r="D104" s="16">
        <v>50</v>
      </c>
      <c r="E104" s="16"/>
      <c r="F104" s="16" t="str">
        <f t="shared" si="7"/>
        <v>TXA10</v>
      </c>
      <c r="G104" s="32">
        <v>38</v>
      </c>
      <c r="H104" s="1">
        <v>2</v>
      </c>
      <c r="I104" s="1" t="s">
        <v>1</v>
      </c>
      <c r="J104" s="44">
        <f t="shared" si="6"/>
        <v>3</v>
      </c>
      <c r="K104" s="57"/>
      <c r="L104" s="71"/>
    </row>
    <row r="105" spans="2:12" x14ac:dyDescent="0.55000000000000004">
      <c r="B105" s="16" t="s">
        <v>38</v>
      </c>
      <c r="C105" s="16" t="s">
        <v>27</v>
      </c>
      <c r="D105" s="16">
        <v>50</v>
      </c>
      <c r="E105" s="16"/>
      <c r="F105" s="16" t="str">
        <f t="shared" si="7"/>
        <v>RXA09</v>
      </c>
      <c r="G105" s="32">
        <v>38</v>
      </c>
      <c r="H105" s="1">
        <v>2</v>
      </c>
      <c r="I105" s="1" t="s">
        <v>1</v>
      </c>
      <c r="J105" s="44">
        <f t="shared" si="6"/>
        <v>4</v>
      </c>
      <c r="K105" s="57"/>
      <c r="L105" s="71"/>
    </row>
    <row r="106" spans="2:12" x14ac:dyDescent="0.55000000000000004">
      <c r="B106" s="16" t="s">
        <v>38</v>
      </c>
      <c r="C106" s="16" t="s">
        <v>27</v>
      </c>
      <c r="D106" s="16">
        <v>50</v>
      </c>
      <c r="E106" s="16"/>
      <c r="F106" s="16" t="str">
        <f t="shared" si="7"/>
        <v>TXA09</v>
      </c>
      <c r="G106" s="32">
        <v>38</v>
      </c>
      <c r="H106" s="1">
        <v>2</v>
      </c>
      <c r="I106" s="1" t="s">
        <v>1</v>
      </c>
      <c r="J106" s="44">
        <f t="shared" si="6"/>
        <v>4</v>
      </c>
      <c r="K106" s="57"/>
      <c r="L106" s="71"/>
    </row>
    <row r="107" spans="2:12" x14ac:dyDescent="0.55000000000000004">
      <c r="B107" s="16" t="s">
        <v>38</v>
      </c>
      <c r="C107" s="16" t="s">
        <v>27</v>
      </c>
      <c r="D107" s="16">
        <v>50</v>
      </c>
      <c r="E107" s="16"/>
      <c r="F107" s="16" t="str">
        <f t="shared" si="7"/>
        <v>RXA08</v>
      </c>
      <c r="G107" s="32">
        <v>38</v>
      </c>
      <c r="H107" s="1">
        <v>2</v>
      </c>
      <c r="I107" s="1" t="s">
        <v>1</v>
      </c>
      <c r="J107" s="44">
        <f t="shared" si="6"/>
        <v>5</v>
      </c>
      <c r="K107" s="57"/>
      <c r="L107" s="71"/>
    </row>
    <row r="108" spans="2:12" x14ac:dyDescent="0.55000000000000004">
      <c r="B108" s="16" t="s">
        <v>38</v>
      </c>
      <c r="C108" s="16" t="s">
        <v>27</v>
      </c>
      <c r="D108" s="16">
        <v>50</v>
      </c>
      <c r="E108" s="16"/>
      <c r="F108" s="16" t="str">
        <f t="shared" si="7"/>
        <v>TXA08</v>
      </c>
      <c r="G108" s="32">
        <v>38</v>
      </c>
      <c r="H108" s="1">
        <v>2</v>
      </c>
      <c r="I108" s="1" t="s">
        <v>1</v>
      </c>
      <c r="J108" s="44">
        <f t="shared" si="6"/>
        <v>5</v>
      </c>
      <c r="K108" s="57"/>
      <c r="L108" s="71"/>
    </row>
    <row r="109" spans="2:12" x14ac:dyDescent="0.55000000000000004">
      <c r="B109" s="16" t="s">
        <v>38</v>
      </c>
      <c r="C109" s="16" t="s">
        <v>27</v>
      </c>
      <c r="D109" s="16">
        <v>50</v>
      </c>
      <c r="E109" s="16"/>
      <c r="F109" s="16" t="str">
        <f t="shared" si="7"/>
        <v>RXA07</v>
      </c>
      <c r="G109" s="32">
        <v>38</v>
      </c>
      <c r="H109" s="1">
        <v>2</v>
      </c>
      <c r="I109" s="1" t="s">
        <v>1</v>
      </c>
      <c r="J109" s="44">
        <f t="shared" si="6"/>
        <v>6</v>
      </c>
      <c r="K109" s="57"/>
      <c r="L109" s="71"/>
    </row>
    <row r="110" spans="2:12" x14ac:dyDescent="0.55000000000000004">
      <c r="B110" s="16" t="s">
        <v>38</v>
      </c>
      <c r="C110" s="16" t="s">
        <v>27</v>
      </c>
      <c r="D110" s="16">
        <v>50</v>
      </c>
      <c r="E110" s="16"/>
      <c r="F110" s="16" t="str">
        <f t="shared" si="7"/>
        <v>TXA07</v>
      </c>
      <c r="G110" s="32">
        <v>38</v>
      </c>
      <c r="H110" s="1">
        <v>2</v>
      </c>
      <c r="I110" s="1" t="s">
        <v>1</v>
      </c>
      <c r="J110" s="44">
        <f t="shared" si="6"/>
        <v>6</v>
      </c>
      <c r="K110" s="57"/>
      <c r="L110" s="71"/>
    </row>
    <row r="111" spans="2:12" x14ac:dyDescent="0.55000000000000004">
      <c r="B111" s="16" t="s">
        <v>38</v>
      </c>
      <c r="C111" s="16" t="s">
        <v>27</v>
      </c>
      <c r="D111" s="16">
        <v>50</v>
      </c>
      <c r="E111" s="16"/>
      <c r="F111" s="16" t="str">
        <f t="shared" si="7"/>
        <v>RXA06</v>
      </c>
      <c r="G111" s="32">
        <v>38</v>
      </c>
      <c r="H111" s="1">
        <v>2</v>
      </c>
      <c r="I111" s="1" t="s">
        <v>1</v>
      </c>
      <c r="J111" s="44">
        <f t="shared" si="6"/>
        <v>7</v>
      </c>
      <c r="K111" s="57"/>
      <c r="L111" s="71"/>
    </row>
    <row r="112" spans="2:12" x14ac:dyDescent="0.55000000000000004">
      <c r="B112" s="16" t="s">
        <v>38</v>
      </c>
      <c r="C112" s="16" t="s">
        <v>27</v>
      </c>
      <c r="D112" s="16">
        <v>50</v>
      </c>
      <c r="E112" s="16"/>
      <c r="F112" s="16" t="str">
        <f t="shared" si="7"/>
        <v>TXA06</v>
      </c>
      <c r="G112" s="32">
        <v>38</v>
      </c>
      <c r="H112" s="1">
        <v>2</v>
      </c>
      <c r="I112" s="1" t="s">
        <v>1</v>
      </c>
      <c r="J112" s="44">
        <f t="shared" si="6"/>
        <v>7</v>
      </c>
      <c r="K112" s="57"/>
      <c r="L112" s="71"/>
    </row>
    <row r="113" spans="2:12" x14ac:dyDescent="0.55000000000000004">
      <c r="B113" s="16" t="s">
        <v>38</v>
      </c>
      <c r="C113" s="16" t="s">
        <v>27</v>
      </c>
      <c r="D113" s="16">
        <v>50</v>
      </c>
      <c r="E113" s="16"/>
      <c r="F113" s="16" t="str">
        <f t="shared" si="7"/>
        <v>RXA05</v>
      </c>
      <c r="G113" s="32">
        <v>38</v>
      </c>
      <c r="H113" s="1">
        <v>2</v>
      </c>
      <c r="I113" s="1" t="s">
        <v>1</v>
      </c>
      <c r="J113" s="44">
        <f t="shared" si="6"/>
        <v>8</v>
      </c>
      <c r="K113" s="57"/>
      <c r="L113" s="71"/>
    </row>
    <row r="114" spans="2:12" x14ac:dyDescent="0.55000000000000004">
      <c r="B114" s="16" t="s">
        <v>38</v>
      </c>
      <c r="C114" s="16" t="s">
        <v>27</v>
      </c>
      <c r="D114" s="16">
        <v>50</v>
      </c>
      <c r="E114" s="16"/>
      <c r="F114" s="16" t="str">
        <f t="shared" si="7"/>
        <v>TXA05</v>
      </c>
      <c r="G114" s="32">
        <v>38</v>
      </c>
      <c r="H114" s="1">
        <v>2</v>
      </c>
      <c r="I114" s="1" t="s">
        <v>1</v>
      </c>
      <c r="J114" s="44">
        <f t="shared" si="6"/>
        <v>8</v>
      </c>
      <c r="K114" s="57"/>
      <c r="L114" s="71"/>
    </row>
    <row r="115" spans="2:12" x14ac:dyDescent="0.55000000000000004">
      <c r="B115" s="16" t="s">
        <v>38</v>
      </c>
      <c r="C115" s="16" t="s">
        <v>27</v>
      </c>
      <c r="D115" s="16">
        <v>50</v>
      </c>
      <c r="E115" s="16"/>
      <c r="F115" s="16" t="str">
        <f t="shared" si="7"/>
        <v>RXA04</v>
      </c>
      <c r="G115" s="32">
        <v>38</v>
      </c>
      <c r="H115" s="1">
        <v>2</v>
      </c>
      <c r="I115" s="1" t="s">
        <v>1</v>
      </c>
      <c r="J115" s="44">
        <f t="shared" si="6"/>
        <v>9</v>
      </c>
      <c r="K115" s="57"/>
      <c r="L115" s="71"/>
    </row>
    <row r="116" spans="2:12" x14ac:dyDescent="0.55000000000000004">
      <c r="B116" s="16" t="s">
        <v>38</v>
      </c>
      <c r="C116" s="16" t="s">
        <v>27</v>
      </c>
      <c r="D116" s="16">
        <v>50</v>
      </c>
      <c r="E116" s="16"/>
      <c r="F116" s="16" t="str">
        <f t="shared" si="7"/>
        <v>TXA04</v>
      </c>
      <c r="G116" s="32">
        <v>38</v>
      </c>
      <c r="H116" s="1">
        <v>2</v>
      </c>
      <c r="I116" s="1" t="s">
        <v>1</v>
      </c>
      <c r="J116" s="44">
        <f t="shared" si="6"/>
        <v>9</v>
      </c>
      <c r="K116" s="57"/>
      <c r="L116" s="71"/>
    </row>
    <row r="117" spans="2:12" x14ac:dyDescent="0.55000000000000004">
      <c r="B117" s="16" t="s">
        <v>38</v>
      </c>
      <c r="C117" s="16" t="s">
        <v>27</v>
      </c>
      <c r="D117" s="16">
        <v>50</v>
      </c>
      <c r="E117" s="16"/>
      <c r="F117" s="16" t="str">
        <f t="shared" si="7"/>
        <v>RXA03</v>
      </c>
      <c r="G117" s="32">
        <v>38</v>
      </c>
      <c r="H117" s="1">
        <v>2</v>
      </c>
      <c r="I117" s="1" t="s">
        <v>1</v>
      </c>
      <c r="J117" s="44">
        <f t="shared" si="6"/>
        <v>10</v>
      </c>
      <c r="K117" s="57"/>
      <c r="L117" s="71"/>
    </row>
    <row r="118" spans="2:12" x14ac:dyDescent="0.55000000000000004">
      <c r="B118" s="16" t="s">
        <v>38</v>
      </c>
      <c r="C118" s="16" t="s">
        <v>27</v>
      </c>
      <c r="D118" s="16">
        <v>50</v>
      </c>
      <c r="E118" s="16"/>
      <c r="F118" s="16" t="str">
        <f t="shared" si="7"/>
        <v>TXA03</v>
      </c>
      <c r="G118" s="32">
        <v>38</v>
      </c>
      <c r="H118" s="1">
        <v>2</v>
      </c>
      <c r="I118" s="1" t="s">
        <v>1</v>
      </c>
      <c r="J118" s="44">
        <f t="shared" si="6"/>
        <v>10</v>
      </c>
      <c r="K118" s="57"/>
      <c r="L118" s="71"/>
    </row>
    <row r="119" spans="2:12" x14ac:dyDescent="0.55000000000000004">
      <c r="B119" s="16" t="s">
        <v>38</v>
      </c>
      <c r="C119" s="16" t="s">
        <v>27</v>
      </c>
      <c r="D119" s="16">
        <v>50</v>
      </c>
      <c r="E119" s="16"/>
      <c r="F119" s="16" t="str">
        <f t="shared" si="7"/>
        <v>RXA02</v>
      </c>
      <c r="G119" s="32">
        <v>38</v>
      </c>
      <c r="H119" s="1">
        <v>2</v>
      </c>
      <c r="I119" s="1" t="s">
        <v>1</v>
      </c>
      <c r="J119" s="44">
        <f t="shared" si="6"/>
        <v>11</v>
      </c>
      <c r="K119" s="57"/>
      <c r="L119" s="71"/>
    </row>
    <row r="120" spans="2:12" x14ac:dyDescent="0.55000000000000004">
      <c r="B120" s="16" t="s">
        <v>38</v>
      </c>
      <c r="C120" s="16" t="s">
        <v>27</v>
      </c>
      <c r="D120" s="16">
        <v>50</v>
      </c>
      <c r="E120" s="16"/>
      <c r="F120" s="16" t="str">
        <f t="shared" si="7"/>
        <v>TXA02</v>
      </c>
      <c r="G120" s="32">
        <v>38</v>
      </c>
      <c r="H120" s="1">
        <v>2</v>
      </c>
      <c r="I120" s="1" t="s">
        <v>1</v>
      </c>
      <c r="J120" s="44">
        <f t="shared" si="6"/>
        <v>11</v>
      </c>
      <c r="K120" s="57"/>
      <c r="L120" s="71"/>
    </row>
    <row r="121" spans="2:12" x14ac:dyDescent="0.55000000000000004">
      <c r="B121" s="16" t="s">
        <v>38</v>
      </c>
      <c r="C121" s="16" t="s">
        <v>27</v>
      </c>
      <c r="D121" s="16">
        <v>50</v>
      </c>
      <c r="E121" s="16"/>
      <c r="F121" s="16" t="str">
        <f t="shared" si="7"/>
        <v>RXA01</v>
      </c>
      <c r="G121" s="32">
        <v>38</v>
      </c>
      <c r="H121" s="1">
        <v>2</v>
      </c>
      <c r="I121" s="1" t="s">
        <v>1</v>
      </c>
      <c r="J121" s="44">
        <f t="shared" si="6"/>
        <v>12</v>
      </c>
      <c r="K121" s="57"/>
      <c r="L121" s="71"/>
    </row>
    <row r="122" spans="2:12" ht="14.7" thickBot="1" x14ac:dyDescent="0.6">
      <c r="B122" s="17" t="s">
        <v>38</v>
      </c>
      <c r="C122" s="17" t="s">
        <v>27</v>
      </c>
      <c r="D122" s="17">
        <v>50</v>
      </c>
      <c r="E122" s="17"/>
      <c r="F122" s="17" t="str">
        <f t="shared" si="7"/>
        <v>TXA01</v>
      </c>
      <c r="G122" s="83">
        <v>38</v>
      </c>
      <c r="H122" s="14">
        <v>2</v>
      </c>
      <c r="I122" s="14" t="s">
        <v>1</v>
      </c>
      <c r="J122" s="45">
        <f t="shared" si="6"/>
        <v>12</v>
      </c>
      <c r="K122" s="86"/>
      <c r="L122" s="63"/>
    </row>
    <row r="123" spans="2:12" ht="14.7" thickTop="1" x14ac:dyDescent="0.55000000000000004">
      <c r="B123" s="18" t="s">
        <v>38</v>
      </c>
      <c r="C123" s="18" t="s">
        <v>27</v>
      </c>
      <c r="D123" s="18">
        <v>50</v>
      </c>
      <c r="E123" s="18"/>
      <c r="F123" s="18" t="s">
        <v>42</v>
      </c>
      <c r="G123" s="34">
        <v>38</v>
      </c>
      <c r="H123" s="13">
        <v>2</v>
      </c>
      <c r="I123" s="13" t="s">
        <v>1</v>
      </c>
      <c r="J123" s="43">
        <f t="shared" si="6"/>
        <v>13</v>
      </c>
      <c r="K123" s="71"/>
      <c r="L123" s="71"/>
    </row>
    <row r="124" spans="2:12" x14ac:dyDescent="0.55000000000000004">
      <c r="B124" s="19" t="s">
        <v>38</v>
      </c>
      <c r="C124" s="19" t="s">
        <v>27</v>
      </c>
      <c r="D124" s="19">
        <v>50</v>
      </c>
      <c r="E124" s="19"/>
      <c r="F124" s="19" t="str">
        <f>SUBSTITUTE(F123,"RX", "TX")</f>
        <v>TXD12</v>
      </c>
      <c r="G124" s="32">
        <v>38</v>
      </c>
      <c r="H124" s="1">
        <v>2</v>
      </c>
      <c r="I124" s="1" t="s">
        <v>1</v>
      </c>
      <c r="J124" s="44">
        <f t="shared" si="6"/>
        <v>13</v>
      </c>
      <c r="K124" s="47"/>
      <c r="L124" s="47"/>
    </row>
    <row r="125" spans="2:12" x14ac:dyDescent="0.55000000000000004">
      <c r="B125" s="19" t="s">
        <v>38</v>
      </c>
      <c r="C125" s="19" t="s">
        <v>27</v>
      </c>
      <c r="D125" s="19">
        <v>50</v>
      </c>
      <c r="E125" s="19"/>
      <c r="F125" s="19" t="str">
        <f>LEFT(F123,3)&amp;TEXT(RIGHT(F123,2)-1,"#00")</f>
        <v>RXD11</v>
      </c>
      <c r="G125" s="32">
        <v>38</v>
      </c>
      <c r="H125" s="1">
        <v>2</v>
      </c>
      <c r="I125" s="1" t="s">
        <v>1</v>
      </c>
      <c r="J125" s="44">
        <f t="shared" si="6"/>
        <v>14</v>
      </c>
      <c r="K125" s="47"/>
      <c r="L125" s="47"/>
    </row>
    <row r="126" spans="2:12" x14ac:dyDescent="0.55000000000000004">
      <c r="B126" s="19" t="s">
        <v>38</v>
      </c>
      <c r="C126" s="19" t="s">
        <v>27</v>
      </c>
      <c r="D126" s="19">
        <v>50</v>
      </c>
      <c r="E126" s="19"/>
      <c r="F126" s="19" t="str">
        <f>LEFT(F124,3)&amp;TEXT(RIGHT(F124,2)-1,"#00")</f>
        <v>TXD11</v>
      </c>
      <c r="G126" s="32">
        <v>38</v>
      </c>
      <c r="H126" s="1">
        <v>2</v>
      </c>
      <c r="I126" s="1" t="s">
        <v>1</v>
      </c>
      <c r="J126" s="44">
        <f t="shared" si="6"/>
        <v>14</v>
      </c>
      <c r="K126" s="47"/>
      <c r="L126" s="47"/>
    </row>
    <row r="127" spans="2:12" x14ac:dyDescent="0.55000000000000004">
      <c r="B127" s="19" t="s">
        <v>38</v>
      </c>
      <c r="C127" s="19" t="s">
        <v>27</v>
      </c>
      <c r="D127" s="19">
        <v>50</v>
      </c>
      <c r="E127" s="19"/>
      <c r="F127" s="19" t="str">
        <f t="shared" ref="F127:F146" si="8">LEFT(F125,3)&amp;TEXT(RIGHT(F125,2)-1,"#00")</f>
        <v>RXD10</v>
      </c>
      <c r="G127" s="32">
        <v>38</v>
      </c>
      <c r="H127" s="1">
        <v>2</v>
      </c>
      <c r="I127" s="1" t="s">
        <v>1</v>
      </c>
      <c r="J127" s="44">
        <f t="shared" si="6"/>
        <v>15</v>
      </c>
      <c r="K127" s="57"/>
      <c r="L127" s="57"/>
    </row>
    <row r="128" spans="2:12" x14ac:dyDescent="0.55000000000000004">
      <c r="B128" s="19" t="s">
        <v>38</v>
      </c>
      <c r="C128" s="19" t="s">
        <v>27</v>
      </c>
      <c r="D128" s="19">
        <v>50</v>
      </c>
      <c r="E128" s="19"/>
      <c r="F128" s="19" t="str">
        <f t="shared" si="8"/>
        <v>TXD10</v>
      </c>
      <c r="G128" s="32">
        <v>38</v>
      </c>
      <c r="H128" s="1">
        <v>2</v>
      </c>
      <c r="I128" s="1" t="s">
        <v>1</v>
      </c>
      <c r="J128" s="44">
        <f t="shared" si="6"/>
        <v>15</v>
      </c>
      <c r="K128" s="57"/>
      <c r="L128" s="57"/>
    </row>
    <row r="129" spans="2:12" x14ac:dyDescent="0.55000000000000004">
      <c r="B129" s="19" t="s">
        <v>38</v>
      </c>
      <c r="C129" s="19" t="s">
        <v>27</v>
      </c>
      <c r="D129" s="19">
        <v>50</v>
      </c>
      <c r="E129" s="19"/>
      <c r="F129" s="19" t="str">
        <f t="shared" si="8"/>
        <v>RXD09</v>
      </c>
      <c r="G129" s="32">
        <v>38</v>
      </c>
      <c r="H129" s="1">
        <v>2</v>
      </c>
      <c r="I129" s="1" t="s">
        <v>1</v>
      </c>
      <c r="J129" s="44">
        <f t="shared" si="6"/>
        <v>16</v>
      </c>
      <c r="K129" s="57"/>
      <c r="L129" s="57"/>
    </row>
    <row r="130" spans="2:12" x14ac:dyDescent="0.55000000000000004">
      <c r="B130" s="19" t="s">
        <v>38</v>
      </c>
      <c r="C130" s="19" t="s">
        <v>27</v>
      </c>
      <c r="D130" s="19">
        <v>50</v>
      </c>
      <c r="E130" s="19"/>
      <c r="F130" s="19" t="str">
        <f t="shared" si="8"/>
        <v>TXD09</v>
      </c>
      <c r="G130" s="32">
        <v>38</v>
      </c>
      <c r="H130" s="1">
        <v>2</v>
      </c>
      <c r="I130" s="1" t="s">
        <v>1</v>
      </c>
      <c r="J130" s="44">
        <f t="shared" si="6"/>
        <v>16</v>
      </c>
      <c r="K130" s="57"/>
      <c r="L130" s="57"/>
    </row>
    <row r="131" spans="2:12" x14ac:dyDescent="0.55000000000000004">
      <c r="B131" s="19" t="s">
        <v>38</v>
      </c>
      <c r="C131" s="19" t="s">
        <v>27</v>
      </c>
      <c r="D131" s="19">
        <v>50</v>
      </c>
      <c r="E131" s="19"/>
      <c r="F131" s="19" t="str">
        <f t="shared" si="8"/>
        <v>RXD08</v>
      </c>
      <c r="G131" s="32">
        <v>38</v>
      </c>
      <c r="H131" s="1">
        <v>2</v>
      </c>
      <c r="I131" s="1" t="s">
        <v>1</v>
      </c>
      <c r="J131" s="44">
        <f t="shared" si="6"/>
        <v>17</v>
      </c>
      <c r="K131" s="57"/>
      <c r="L131" s="57"/>
    </row>
    <row r="132" spans="2:12" x14ac:dyDescent="0.55000000000000004">
      <c r="B132" s="19" t="s">
        <v>38</v>
      </c>
      <c r="C132" s="19" t="s">
        <v>27</v>
      </c>
      <c r="D132" s="19">
        <v>50</v>
      </c>
      <c r="E132" s="19"/>
      <c r="F132" s="19" t="str">
        <f t="shared" si="8"/>
        <v>TXD08</v>
      </c>
      <c r="G132" s="32">
        <v>38</v>
      </c>
      <c r="H132" s="1">
        <v>2</v>
      </c>
      <c r="I132" s="1" t="s">
        <v>1</v>
      </c>
      <c r="J132" s="44">
        <f t="shared" si="6"/>
        <v>17</v>
      </c>
      <c r="K132" s="57"/>
      <c r="L132" s="57"/>
    </row>
    <row r="133" spans="2:12" x14ac:dyDescent="0.55000000000000004">
      <c r="B133" s="19" t="s">
        <v>38</v>
      </c>
      <c r="C133" s="19" t="s">
        <v>27</v>
      </c>
      <c r="D133" s="19">
        <v>50</v>
      </c>
      <c r="E133" s="19"/>
      <c r="F133" s="19" t="str">
        <f t="shared" si="8"/>
        <v>RXD07</v>
      </c>
      <c r="G133" s="32">
        <v>38</v>
      </c>
      <c r="H133" s="1">
        <v>2</v>
      </c>
      <c r="I133" s="1" t="s">
        <v>1</v>
      </c>
      <c r="J133" s="44">
        <f t="shared" si="6"/>
        <v>18</v>
      </c>
      <c r="K133" s="57"/>
      <c r="L133" s="57"/>
    </row>
    <row r="134" spans="2:12" x14ac:dyDescent="0.55000000000000004">
      <c r="B134" s="19" t="s">
        <v>38</v>
      </c>
      <c r="C134" s="19" t="s">
        <v>27</v>
      </c>
      <c r="D134" s="19">
        <v>50</v>
      </c>
      <c r="E134" s="19"/>
      <c r="F134" s="19" t="str">
        <f t="shared" si="8"/>
        <v>TXD07</v>
      </c>
      <c r="G134" s="32">
        <v>38</v>
      </c>
      <c r="H134" s="1">
        <v>2</v>
      </c>
      <c r="I134" s="1" t="s">
        <v>1</v>
      </c>
      <c r="J134" s="44">
        <f t="shared" si="6"/>
        <v>18</v>
      </c>
      <c r="K134" s="57"/>
      <c r="L134" s="57"/>
    </row>
    <row r="135" spans="2:12" x14ac:dyDescent="0.55000000000000004">
      <c r="B135" s="19" t="s">
        <v>38</v>
      </c>
      <c r="C135" s="19" t="s">
        <v>27</v>
      </c>
      <c r="D135" s="19">
        <v>50</v>
      </c>
      <c r="E135" s="19"/>
      <c r="F135" s="19" t="str">
        <f t="shared" si="8"/>
        <v>RXD06</v>
      </c>
      <c r="G135" s="32">
        <v>38</v>
      </c>
      <c r="H135" s="1">
        <v>2</v>
      </c>
      <c r="I135" s="1" t="s">
        <v>1</v>
      </c>
      <c r="J135" s="44">
        <f t="shared" si="6"/>
        <v>19</v>
      </c>
      <c r="K135" s="57"/>
      <c r="L135" s="57"/>
    </row>
    <row r="136" spans="2:12" x14ac:dyDescent="0.55000000000000004">
      <c r="B136" s="19" t="s">
        <v>38</v>
      </c>
      <c r="C136" s="19" t="s">
        <v>27</v>
      </c>
      <c r="D136" s="19">
        <v>50</v>
      </c>
      <c r="E136" s="19"/>
      <c r="F136" s="19" t="str">
        <f t="shared" si="8"/>
        <v>TXD06</v>
      </c>
      <c r="G136" s="32">
        <v>38</v>
      </c>
      <c r="H136" s="1">
        <v>2</v>
      </c>
      <c r="I136" s="1" t="s">
        <v>1</v>
      </c>
      <c r="J136" s="44">
        <f t="shared" si="6"/>
        <v>19</v>
      </c>
      <c r="K136" s="57"/>
      <c r="L136" s="57"/>
    </row>
    <row r="137" spans="2:12" x14ac:dyDescent="0.55000000000000004">
      <c r="B137" s="19" t="s">
        <v>38</v>
      </c>
      <c r="C137" s="19" t="s">
        <v>27</v>
      </c>
      <c r="D137" s="19">
        <v>50</v>
      </c>
      <c r="E137" s="19"/>
      <c r="F137" s="19" t="str">
        <f t="shared" si="8"/>
        <v>RXD05</v>
      </c>
      <c r="G137" s="32">
        <v>38</v>
      </c>
      <c r="H137" s="1">
        <v>2</v>
      </c>
      <c r="I137" s="1" t="s">
        <v>1</v>
      </c>
      <c r="J137" s="44">
        <f t="shared" si="6"/>
        <v>20</v>
      </c>
      <c r="K137" s="57"/>
      <c r="L137" s="57"/>
    </row>
    <row r="138" spans="2:12" x14ac:dyDescent="0.55000000000000004">
      <c r="B138" s="19" t="s">
        <v>38</v>
      </c>
      <c r="C138" s="19" t="s">
        <v>27</v>
      </c>
      <c r="D138" s="19">
        <v>50</v>
      </c>
      <c r="E138" s="19"/>
      <c r="F138" s="19" t="str">
        <f t="shared" si="8"/>
        <v>TXD05</v>
      </c>
      <c r="G138" s="32">
        <v>38</v>
      </c>
      <c r="H138" s="1">
        <v>2</v>
      </c>
      <c r="I138" s="1" t="s">
        <v>1</v>
      </c>
      <c r="J138" s="44">
        <f t="shared" si="6"/>
        <v>20</v>
      </c>
      <c r="K138" s="57"/>
      <c r="L138" s="57"/>
    </row>
    <row r="139" spans="2:12" x14ac:dyDescent="0.55000000000000004">
      <c r="B139" s="19" t="s">
        <v>38</v>
      </c>
      <c r="C139" s="19" t="s">
        <v>27</v>
      </c>
      <c r="D139" s="19">
        <v>50</v>
      </c>
      <c r="E139" s="19"/>
      <c r="F139" s="19" t="str">
        <f t="shared" si="8"/>
        <v>RXD04</v>
      </c>
      <c r="G139" s="32">
        <v>38</v>
      </c>
      <c r="H139" s="1">
        <v>2</v>
      </c>
      <c r="I139" s="1" t="s">
        <v>1</v>
      </c>
      <c r="J139" s="44">
        <f t="shared" si="6"/>
        <v>21</v>
      </c>
      <c r="K139" s="57"/>
      <c r="L139" s="57"/>
    </row>
    <row r="140" spans="2:12" x14ac:dyDescent="0.55000000000000004">
      <c r="B140" s="19" t="s">
        <v>38</v>
      </c>
      <c r="C140" s="19" t="s">
        <v>27</v>
      </c>
      <c r="D140" s="19">
        <v>50</v>
      </c>
      <c r="E140" s="19"/>
      <c r="F140" s="19" t="str">
        <f t="shared" si="8"/>
        <v>TXD04</v>
      </c>
      <c r="G140" s="32">
        <v>38</v>
      </c>
      <c r="H140" s="1">
        <v>2</v>
      </c>
      <c r="I140" s="1" t="s">
        <v>1</v>
      </c>
      <c r="J140" s="44">
        <f t="shared" si="6"/>
        <v>21</v>
      </c>
      <c r="K140" s="57"/>
      <c r="L140" s="57"/>
    </row>
    <row r="141" spans="2:12" x14ac:dyDescent="0.55000000000000004">
      <c r="B141" s="19" t="s">
        <v>38</v>
      </c>
      <c r="C141" s="19" t="s">
        <v>27</v>
      </c>
      <c r="D141" s="19">
        <v>50</v>
      </c>
      <c r="E141" s="19"/>
      <c r="F141" s="19" t="str">
        <f t="shared" si="8"/>
        <v>RXD03</v>
      </c>
      <c r="G141" s="32">
        <v>38</v>
      </c>
      <c r="H141" s="1">
        <v>2</v>
      </c>
      <c r="I141" s="1" t="s">
        <v>1</v>
      </c>
      <c r="J141" s="44">
        <f t="shared" si="6"/>
        <v>22</v>
      </c>
      <c r="K141" s="57"/>
      <c r="L141" s="57"/>
    </row>
    <row r="142" spans="2:12" x14ac:dyDescent="0.55000000000000004">
      <c r="B142" s="19" t="s">
        <v>38</v>
      </c>
      <c r="C142" s="19" t="s">
        <v>27</v>
      </c>
      <c r="D142" s="19">
        <v>50</v>
      </c>
      <c r="E142" s="19"/>
      <c r="F142" s="19" t="str">
        <f t="shared" si="8"/>
        <v>TXD03</v>
      </c>
      <c r="G142" s="32">
        <v>38</v>
      </c>
      <c r="H142" s="1">
        <v>2</v>
      </c>
      <c r="I142" s="1" t="s">
        <v>1</v>
      </c>
      <c r="J142" s="44">
        <f t="shared" si="6"/>
        <v>22</v>
      </c>
      <c r="K142" s="57"/>
      <c r="L142" s="57"/>
    </row>
    <row r="143" spans="2:12" x14ac:dyDescent="0.55000000000000004">
      <c r="B143" s="19" t="s">
        <v>38</v>
      </c>
      <c r="C143" s="19" t="s">
        <v>27</v>
      </c>
      <c r="D143" s="19">
        <v>50</v>
      </c>
      <c r="E143" s="19"/>
      <c r="F143" s="19" t="str">
        <f t="shared" si="8"/>
        <v>RXD02</v>
      </c>
      <c r="G143" s="32">
        <v>38</v>
      </c>
      <c r="H143" s="1">
        <v>2</v>
      </c>
      <c r="I143" s="1" t="s">
        <v>1</v>
      </c>
      <c r="J143" s="44">
        <f t="shared" si="6"/>
        <v>23</v>
      </c>
      <c r="K143" s="47"/>
      <c r="L143" s="47"/>
    </row>
    <row r="144" spans="2:12" x14ac:dyDescent="0.55000000000000004">
      <c r="B144" s="19" t="s">
        <v>38</v>
      </c>
      <c r="C144" s="19" t="s">
        <v>27</v>
      </c>
      <c r="D144" s="19">
        <v>50</v>
      </c>
      <c r="E144" s="19"/>
      <c r="F144" s="19" t="str">
        <f t="shared" si="8"/>
        <v>TXD02</v>
      </c>
      <c r="G144" s="32">
        <v>38</v>
      </c>
      <c r="H144" s="1">
        <v>2</v>
      </c>
      <c r="I144" s="1" t="s">
        <v>1</v>
      </c>
      <c r="J144" s="44">
        <f t="shared" si="6"/>
        <v>23</v>
      </c>
      <c r="K144" s="47"/>
      <c r="L144" s="47"/>
    </row>
    <row r="145" spans="2:12" x14ac:dyDescent="0.55000000000000004">
      <c r="B145" s="19" t="s">
        <v>38</v>
      </c>
      <c r="C145" s="19" t="s">
        <v>27</v>
      </c>
      <c r="D145" s="19">
        <v>50</v>
      </c>
      <c r="E145" s="19"/>
      <c r="F145" s="19" t="str">
        <f t="shared" si="8"/>
        <v>RXD01</v>
      </c>
      <c r="G145" s="32">
        <v>38</v>
      </c>
      <c r="H145" s="1">
        <v>2</v>
      </c>
      <c r="I145" s="1" t="s">
        <v>1</v>
      </c>
      <c r="J145" s="44">
        <f t="shared" si="6"/>
        <v>24</v>
      </c>
      <c r="K145" s="47"/>
      <c r="L145" s="47"/>
    </row>
    <row r="146" spans="2:12" ht="14.7" thickBot="1" x14ac:dyDescent="0.6">
      <c r="B146" s="20" t="s">
        <v>38</v>
      </c>
      <c r="C146" s="20" t="s">
        <v>27</v>
      </c>
      <c r="D146" s="20">
        <v>50</v>
      </c>
      <c r="E146" s="20"/>
      <c r="F146" s="20" t="str">
        <f t="shared" si="8"/>
        <v>TXD01</v>
      </c>
      <c r="G146" s="33">
        <v>38</v>
      </c>
      <c r="H146" s="14">
        <v>2</v>
      </c>
      <c r="I146" s="14" t="s">
        <v>1</v>
      </c>
      <c r="J146" s="45">
        <f t="shared" si="6"/>
        <v>24</v>
      </c>
      <c r="K146" s="63"/>
      <c r="L146" s="63"/>
    </row>
    <row r="147" spans="2:12" ht="14.7" thickTop="1" x14ac:dyDescent="0.55000000000000004">
      <c r="B147" s="26" t="s">
        <v>46</v>
      </c>
      <c r="C147" s="26" t="s">
        <v>18</v>
      </c>
      <c r="D147" s="26">
        <v>160</v>
      </c>
      <c r="E147" s="26">
        <v>4</v>
      </c>
      <c r="F147" s="26" t="s">
        <v>58</v>
      </c>
      <c r="G147" s="34">
        <v>36</v>
      </c>
      <c r="H147" s="13" t="s">
        <v>48</v>
      </c>
      <c r="I147" s="13" t="s">
        <v>47</v>
      </c>
      <c r="J147" s="43">
        <v>1</v>
      </c>
      <c r="K147" s="57" t="str">
        <f ca="1">"["&amp;INDIRECT(ADDRESS(ROW()+3*12,2))&amp;"/"&amp;INDIRECT(ADDRESS(ROW()+3*12,3))&amp;"/"&amp;INDIRECT(ADDRESS(ROW()+3*12,4))&amp;"/"&amp;INDIRECT(ADDRESS(ROW()+3*12,5))&amp;"/"&amp;INDIRECT(ADDRESS(ROW()+3*12,6))&amp;"]"</f>
        <v>[turano/Prime712/161/6/RXA12]</v>
      </c>
      <c r="L147" s="57" t="s">
        <v>61</v>
      </c>
    </row>
    <row r="148" spans="2:12" x14ac:dyDescent="0.55000000000000004">
      <c r="B148" s="27" t="str">
        <f>B147</f>
        <v>turano</v>
      </c>
      <c r="C148" s="27" t="str">
        <f t="shared" ref="C148:C211" si="9">C147</f>
        <v>Prime712</v>
      </c>
      <c r="D148" s="27">
        <f>D147</f>
        <v>160</v>
      </c>
      <c r="E148" s="27">
        <f>E147</f>
        <v>4</v>
      </c>
      <c r="F148" s="27" t="str">
        <f>LEFT(F147,3)&amp;TEXT(RIGHT(F147,2)-1,"#00")</f>
        <v>TXA11</v>
      </c>
      <c r="G148" s="32">
        <f t="shared" ref="G148:G211" si="10">G147</f>
        <v>36</v>
      </c>
      <c r="H148" s="1" t="str">
        <f>H147</f>
        <v>C5-MPO1</v>
      </c>
      <c r="I148" s="1" t="str">
        <f>I147</f>
        <v>Top</v>
      </c>
      <c r="J148" s="44">
        <f>J147+1</f>
        <v>2</v>
      </c>
      <c r="K148" s="57" t="str">
        <f t="shared" ref="K148:K158" ca="1" si="11">"["&amp;INDIRECT(ADDRESS(ROW()+3*12,2))&amp;"/"&amp;INDIRECT(ADDRESS(ROW()+3*12,3))&amp;"/"&amp;INDIRECT(ADDRESS(ROW()+3*12,4))&amp;"/"&amp;INDIRECT(ADDRESS(ROW()+3*12,5))&amp;"/"&amp;INDIRECT(ADDRESS(ROW()+3*12,6))&amp;"]"</f>
        <v>[turano/Prime712/161/6/RXA11]</v>
      </c>
      <c r="L148" s="57" t="s">
        <v>61</v>
      </c>
    </row>
    <row r="149" spans="2:12" x14ac:dyDescent="0.55000000000000004">
      <c r="B149" s="27" t="str">
        <f t="shared" ref="B149:B212" si="12">B148</f>
        <v>turano</v>
      </c>
      <c r="C149" s="27" t="str">
        <f t="shared" si="9"/>
        <v>Prime712</v>
      </c>
      <c r="D149" s="27">
        <f t="shared" ref="D149:D212" si="13">D148</f>
        <v>160</v>
      </c>
      <c r="E149" s="27">
        <f t="shared" ref="E149:E194" si="14">E148</f>
        <v>4</v>
      </c>
      <c r="F149" s="27" t="str">
        <f t="shared" ref="F149:F170" si="15">LEFT(F148,3)&amp;TEXT(RIGHT(F148,2)-1,"#00")</f>
        <v>TXA10</v>
      </c>
      <c r="G149" s="32">
        <f t="shared" si="10"/>
        <v>36</v>
      </c>
      <c r="H149" s="1" t="str">
        <f t="shared" ref="H149:H170" si="16">H148</f>
        <v>C5-MPO1</v>
      </c>
      <c r="I149" s="1" t="str">
        <f t="shared" ref="I149:I170" si="17">I148</f>
        <v>Top</v>
      </c>
      <c r="J149" s="44">
        <f t="shared" ref="J149:J158" si="18">J148+1</f>
        <v>3</v>
      </c>
      <c r="K149" s="57" t="str">
        <f t="shared" ca="1" si="11"/>
        <v>[turano/Prime712/161/6/RXA10]</v>
      </c>
      <c r="L149" s="57" t="s">
        <v>61</v>
      </c>
    </row>
    <row r="150" spans="2:12" x14ac:dyDescent="0.55000000000000004">
      <c r="B150" s="27" t="str">
        <f t="shared" si="12"/>
        <v>turano</v>
      </c>
      <c r="C150" s="27" t="str">
        <f t="shared" si="9"/>
        <v>Prime712</v>
      </c>
      <c r="D150" s="27">
        <f t="shared" si="13"/>
        <v>160</v>
      </c>
      <c r="E150" s="27">
        <f t="shared" si="14"/>
        <v>4</v>
      </c>
      <c r="F150" s="27" t="str">
        <f t="shared" si="15"/>
        <v>TXA09</v>
      </c>
      <c r="G150" s="32">
        <f t="shared" si="10"/>
        <v>36</v>
      </c>
      <c r="H150" s="1" t="str">
        <f t="shared" si="16"/>
        <v>C5-MPO1</v>
      </c>
      <c r="I150" s="1" t="str">
        <f t="shared" si="17"/>
        <v>Top</v>
      </c>
      <c r="J150" s="44">
        <f t="shared" si="18"/>
        <v>4</v>
      </c>
      <c r="K150" s="57" t="str">
        <f t="shared" ca="1" si="11"/>
        <v>[turano/Prime712/161/6/RXA09]</v>
      </c>
      <c r="L150" s="57" t="s">
        <v>61</v>
      </c>
    </row>
    <row r="151" spans="2:12" x14ac:dyDescent="0.55000000000000004">
      <c r="B151" s="27" t="str">
        <f t="shared" si="12"/>
        <v>turano</v>
      </c>
      <c r="C151" s="27" t="str">
        <f t="shared" si="9"/>
        <v>Prime712</v>
      </c>
      <c r="D151" s="27">
        <f t="shared" si="13"/>
        <v>160</v>
      </c>
      <c r="E151" s="27">
        <f t="shared" si="14"/>
        <v>4</v>
      </c>
      <c r="F151" s="27" t="str">
        <f t="shared" si="15"/>
        <v>TXA08</v>
      </c>
      <c r="G151" s="32">
        <f t="shared" si="10"/>
        <v>36</v>
      </c>
      <c r="H151" s="1" t="str">
        <f t="shared" si="16"/>
        <v>C5-MPO1</v>
      </c>
      <c r="I151" s="1" t="str">
        <f t="shared" si="17"/>
        <v>Top</v>
      </c>
      <c r="J151" s="44">
        <f t="shared" si="18"/>
        <v>5</v>
      </c>
      <c r="K151" s="57" t="str">
        <f t="shared" ca="1" si="11"/>
        <v>[turano/Prime712/161/6/RXA08]</v>
      </c>
      <c r="L151" s="57" t="s">
        <v>61</v>
      </c>
    </row>
    <row r="152" spans="2:12" x14ac:dyDescent="0.55000000000000004">
      <c r="B152" s="27" t="str">
        <f t="shared" si="12"/>
        <v>turano</v>
      </c>
      <c r="C152" s="27" t="str">
        <f t="shared" si="9"/>
        <v>Prime712</v>
      </c>
      <c r="D152" s="27">
        <f t="shared" si="13"/>
        <v>160</v>
      </c>
      <c r="E152" s="27">
        <f t="shared" si="14"/>
        <v>4</v>
      </c>
      <c r="F152" s="27" t="str">
        <f t="shared" si="15"/>
        <v>TXA07</v>
      </c>
      <c r="G152" s="32">
        <f t="shared" si="10"/>
        <v>36</v>
      </c>
      <c r="H152" s="1" t="str">
        <f t="shared" si="16"/>
        <v>C5-MPO1</v>
      </c>
      <c r="I152" s="1" t="str">
        <f t="shared" si="17"/>
        <v>Top</v>
      </c>
      <c r="J152" s="44">
        <f t="shared" si="18"/>
        <v>6</v>
      </c>
      <c r="K152" s="57" t="str">
        <f t="shared" ca="1" si="11"/>
        <v>[turano/Prime712/161/6/RXA07]</v>
      </c>
      <c r="L152" s="57" t="s">
        <v>61</v>
      </c>
    </row>
    <row r="153" spans="2:12" x14ac:dyDescent="0.55000000000000004">
      <c r="B153" s="27" t="str">
        <f t="shared" si="12"/>
        <v>turano</v>
      </c>
      <c r="C153" s="27" t="str">
        <f t="shared" si="9"/>
        <v>Prime712</v>
      </c>
      <c r="D153" s="27">
        <f t="shared" si="13"/>
        <v>160</v>
      </c>
      <c r="E153" s="27">
        <f t="shared" si="14"/>
        <v>4</v>
      </c>
      <c r="F153" s="27" t="str">
        <f t="shared" si="15"/>
        <v>TXA06</v>
      </c>
      <c r="G153" s="32">
        <f t="shared" si="10"/>
        <v>36</v>
      </c>
      <c r="H153" s="1" t="str">
        <f t="shared" si="16"/>
        <v>C5-MPO1</v>
      </c>
      <c r="I153" s="1" t="str">
        <f t="shared" si="17"/>
        <v>Top</v>
      </c>
      <c r="J153" s="44">
        <f t="shared" si="18"/>
        <v>7</v>
      </c>
      <c r="K153" s="57" t="str">
        <f t="shared" ca="1" si="11"/>
        <v>[turano/Prime712/161/6/RXA06]</v>
      </c>
      <c r="L153" s="57" t="s">
        <v>61</v>
      </c>
    </row>
    <row r="154" spans="2:12" x14ac:dyDescent="0.55000000000000004">
      <c r="B154" s="27" t="str">
        <f t="shared" si="12"/>
        <v>turano</v>
      </c>
      <c r="C154" s="27" t="str">
        <f t="shared" si="9"/>
        <v>Prime712</v>
      </c>
      <c r="D154" s="27">
        <f t="shared" si="13"/>
        <v>160</v>
      </c>
      <c r="E154" s="27">
        <f t="shared" si="14"/>
        <v>4</v>
      </c>
      <c r="F154" s="27" t="str">
        <f t="shared" si="15"/>
        <v>TXA05</v>
      </c>
      <c r="G154" s="32">
        <f t="shared" si="10"/>
        <v>36</v>
      </c>
      <c r="H154" s="1" t="str">
        <f t="shared" si="16"/>
        <v>C5-MPO1</v>
      </c>
      <c r="I154" s="1" t="str">
        <f t="shared" si="17"/>
        <v>Top</v>
      </c>
      <c r="J154" s="44">
        <f t="shared" si="18"/>
        <v>8</v>
      </c>
      <c r="K154" s="57" t="str">
        <f t="shared" ca="1" si="11"/>
        <v>[turano/Prime712/161/6/RXA05]</v>
      </c>
      <c r="L154" s="57" t="s">
        <v>61</v>
      </c>
    </row>
    <row r="155" spans="2:12" x14ac:dyDescent="0.55000000000000004">
      <c r="B155" s="27" t="str">
        <f t="shared" si="12"/>
        <v>turano</v>
      </c>
      <c r="C155" s="27" t="str">
        <f t="shared" si="9"/>
        <v>Prime712</v>
      </c>
      <c r="D155" s="27">
        <f t="shared" si="13"/>
        <v>160</v>
      </c>
      <c r="E155" s="27">
        <f t="shared" si="14"/>
        <v>4</v>
      </c>
      <c r="F155" s="27" t="str">
        <f t="shared" si="15"/>
        <v>TXA04</v>
      </c>
      <c r="G155" s="32">
        <f t="shared" si="10"/>
        <v>36</v>
      </c>
      <c r="H155" s="1" t="str">
        <f t="shared" si="16"/>
        <v>C5-MPO1</v>
      </c>
      <c r="I155" s="1" t="str">
        <f t="shared" si="17"/>
        <v>Top</v>
      </c>
      <c r="J155" s="44">
        <f t="shared" si="18"/>
        <v>9</v>
      </c>
      <c r="K155" s="57" t="str">
        <f t="shared" ca="1" si="11"/>
        <v>[turano/Prime712/161/6/RXA04]</v>
      </c>
      <c r="L155" s="57" t="s">
        <v>61</v>
      </c>
    </row>
    <row r="156" spans="2:12" x14ac:dyDescent="0.55000000000000004">
      <c r="B156" s="27" t="str">
        <f t="shared" si="12"/>
        <v>turano</v>
      </c>
      <c r="C156" s="27" t="str">
        <f t="shared" si="9"/>
        <v>Prime712</v>
      </c>
      <c r="D156" s="27">
        <f t="shared" si="13"/>
        <v>160</v>
      </c>
      <c r="E156" s="27">
        <f t="shared" si="14"/>
        <v>4</v>
      </c>
      <c r="F156" s="27" t="str">
        <f t="shared" si="15"/>
        <v>TXA03</v>
      </c>
      <c r="G156" s="32">
        <f t="shared" si="10"/>
        <v>36</v>
      </c>
      <c r="H156" s="1" t="str">
        <f t="shared" si="16"/>
        <v>C5-MPO1</v>
      </c>
      <c r="I156" s="1" t="str">
        <f t="shared" si="17"/>
        <v>Top</v>
      </c>
      <c r="J156" s="44">
        <f t="shared" si="18"/>
        <v>10</v>
      </c>
      <c r="K156" s="57" t="str">
        <f t="shared" ca="1" si="11"/>
        <v>[turano/Prime712/161/6/RXA03]</v>
      </c>
      <c r="L156" s="57" t="s">
        <v>61</v>
      </c>
    </row>
    <row r="157" spans="2:12" x14ac:dyDescent="0.55000000000000004">
      <c r="B157" s="27" t="str">
        <f t="shared" si="12"/>
        <v>turano</v>
      </c>
      <c r="C157" s="27" t="str">
        <f t="shared" si="9"/>
        <v>Prime712</v>
      </c>
      <c r="D157" s="27">
        <f t="shared" si="13"/>
        <v>160</v>
      </c>
      <c r="E157" s="27">
        <f t="shared" si="14"/>
        <v>4</v>
      </c>
      <c r="F157" s="27" t="str">
        <f t="shared" si="15"/>
        <v>TXA02</v>
      </c>
      <c r="G157" s="32">
        <f t="shared" si="10"/>
        <v>36</v>
      </c>
      <c r="H157" s="1" t="str">
        <f t="shared" si="16"/>
        <v>C5-MPO1</v>
      </c>
      <c r="I157" s="1" t="str">
        <f t="shared" si="17"/>
        <v>Top</v>
      </c>
      <c r="J157" s="44">
        <f t="shared" si="18"/>
        <v>11</v>
      </c>
      <c r="K157" s="57" t="str">
        <f t="shared" ca="1" si="11"/>
        <v>[turano/Prime712/161/6/RXA02]</v>
      </c>
      <c r="L157" s="57" t="s">
        <v>61</v>
      </c>
    </row>
    <row r="158" spans="2:12" x14ac:dyDescent="0.55000000000000004">
      <c r="B158" s="27" t="str">
        <f t="shared" si="12"/>
        <v>turano</v>
      </c>
      <c r="C158" s="27" t="str">
        <f t="shared" si="9"/>
        <v>Prime712</v>
      </c>
      <c r="D158" s="27">
        <f t="shared" si="13"/>
        <v>160</v>
      </c>
      <c r="E158" s="27">
        <f t="shared" si="14"/>
        <v>4</v>
      </c>
      <c r="F158" s="27" t="str">
        <f t="shared" si="15"/>
        <v>TXA01</v>
      </c>
      <c r="G158" s="32">
        <f t="shared" si="10"/>
        <v>36</v>
      </c>
      <c r="H158" s="1" t="str">
        <f t="shared" si="16"/>
        <v>C5-MPO1</v>
      </c>
      <c r="I158" s="1" t="str">
        <f t="shared" si="17"/>
        <v>Top</v>
      </c>
      <c r="J158" s="44">
        <f t="shared" si="18"/>
        <v>12</v>
      </c>
      <c r="K158" s="57" t="str">
        <f t="shared" ca="1" si="11"/>
        <v>[turano/Prime712/161/6/RXA01]</v>
      </c>
      <c r="L158" s="57" t="s">
        <v>61</v>
      </c>
    </row>
    <row r="159" spans="2:12" x14ac:dyDescent="0.55000000000000004">
      <c r="B159" s="27" t="str">
        <f t="shared" si="12"/>
        <v>turano</v>
      </c>
      <c r="C159" s="27" t="str">
        <f t="shared" si="9"/>
        <v>Prime712</v>
      </c>
      <c r="D159" s="27">
        <f t="shared" si="13"/>
        <v>160</v>
      </c>
      <c r="E159" s="27">
        <f t="shared" si="14"/>
        <v>4</v>
      </c>
      <c r="F159" s="27" t="s">
        <v>41</v>
      </c>
      <c r="G159" s="32">
        <f t="shared" si="10"/>
        <v>36</v>
      </c>
      <c r="H159" s="1" t="s">
        <v>49</v>
      </c>
      <c r="I159" s="1" t="s">
        <v>50</v>
      </c>
      <c r="J159" s="44">
        <v>2</v>
      </c>
      <c r="K159" s="57" t="str">
        <f ca="1">"["&amp;INDIRECT(ADDRESS(ROW()+1*12,2))&amp;"/"&amp;INDIRECT(ADDRESS(ROW()+1*12,3))&amp;"/"&amp;INDIRECT(ADDRESS(ROW()+1*12,4))&amp;"/"&amp;INDIRECT(ADDRESS(ROW()+1*12,5))&amp;"/"&amp;INDIRECT(ADDRESS(ROW()+1*12,6))&amp;"]"</f>
        <v>[turano/Prime712/161/6/TXA12]</v>
      </c>
      <c r="L159" s="57" t="s">
        <v>61</v>
      </c>
    </row>
    <row r="160" spans="2:12" x14ac:dyDescent="0.55000000000000004">
      <c r="B160" s="27" t="str">
        <f t="shared" si="12"/>
        <v>turano</v>
      </c>
      <c r="C160" s="27" t="str">
        <f t="shared" si="9"/>
        <v>Prime712</v>
      </c>
      <c r="D160" s="27">
        <f t="shared" si="13"/>
        <v>160</v>
      </c>
      <c r="E160" s="27">
        <f t="shared" si="14"/>
        <v>4</v>
      </c>
      <c r="F160" s="27" t="str">
        <f t="shared" si="15"/>
        <v>RXA11</v>
      </c>
      <c r="G160" s="32">
        <f t="shared" si="10"/>
        <v>36</v>
      </c>
      <c r="H160" s="1" t="str">
        <f t="shared" si="16"/>
        <v>C5-MPO2</v>
      </c>
      <c r="I160" s="1" t="str">
        <f t="shared" si="17"/>
        <v>Bottom</v>
      </c>
      <c r="J160" s="44">
        <v>1</v>
      </c>
      <c r="K160" s="57" t="str">
        <f t="shared" ref="K160:K170" ca="1" si="19">"["&amp;INDIRECT(ADDRESS(ROW()+1*12,2))&amp;"/"&amp;INDIRECT(ADDRESS(ROW()+1*12,3))&amp;"/"&amp;INDIRECT(ADDRESS(ROW()+1*12,4))&amp;"/"&amp;INDIRECT(ADDRESS(ROW()+1*12,5))&amp;"/"&amp;INDIRECT(ADDRESS(ROW()+1*12,6))&amp;"]"</f>
        <v>[turano/Prime712/161/6/TXA11]</v>
      </c>
      <c r="L160" s="57" t="s">
        <v>61</v>
      </c>
    </row>
    <row r="161" spans="2:12" x14ac:dyDescent="0.55000000000000004">
      <c r="B161" s="27" t="str">
        <f t="shared" si="12"/>
        <v>turano</v>
      </c>
      <c r="C161" s="27" t="str">
        <f t="shared" si="9"/>
        <v>Prime712</v>
      </c>
      <c r="D161" s="27">
        <f t="shared" si="13"/>
        <v>160</v>
      </c>
      <c r="E161" s="27">
        <f t="shared" si="14"/>
        <v>4</v>
      </c>
      <c r="F161" s="27" t="str">
        <f t="shared" si="15"/>
        <v>RXA10</v>
      </c>
      <c r="G161" s="32">
        <f t="shared" si="10"/>
        <v>36</v>
      </c>
      <c r="H161" s="1" t="str">
        <f t="shared" si="16"/>
        <v>C5-MPO2</v>
      </c>
      <c r="I161" s="1" t="str">
        <f t="shared" si="17"/>
        <v>Bottom</v>
      </c>
      <c r="J161" s="44">
        <f>J159+2</f>
        <v>4</v>
      </c>
      <c r="K161" s="57" t="str">
        <f t="shared" ca="1" si="19"/>
        <v>[turano/Prime712/161/6/TXA10]</v>
      </c>
      <c r="L161" s="57" t="s">
        <v>61</v>
      </c>
    </row>
    <row r="162" spans="2:12" x14ac:dyDescent="0.55000000000000004">
      <c r="B162" s="27" t="str">
        <f t="shared" si="12"/>
        <v>turano</v>
      </c>
      <c r="C162" s="27" t="str">
        <f t="shared" si="9"/>
        <v>Prime712</v>
      </c>
      <c r="D162" s="27">
        <f t="shared" si="13"/>
        <v>160</v>
      </c>
      <c r="E162" s="27">
        <f t="shared" si="14"/>
        <v>4</v>
      </c>
      <c r="F162" s="27" t="str">
        <f t="shared" si="15"/>
        <v>RXA09</v>
      </c>
      <c r="G162" s="32">
        <f t="shared" si="10"/>
        <v>36</v>
      </c>
      <c r="H162" s="1" t="str">
        <f t="shared" si="16"/>
        <v>C5-MPO2</v>
      </c>
      <c r="I162" s="1" t="str">
        <f t="shared" si="17"/>
        <v>Bottom</v>
      </c>
      <c r="J162" s="44">
        <f t="shared" ref="J162:J170" si="20">J160+2</f>
        <v>3</v>
      </c>
      <c r="K162" s="57" t="str">
        <f t="shared" ca="1" si="19"/>
        <v>[turano/Prime712/161/6/TXA09]</v>
      </c>
      <c r="L162" s="57" t="s">
        <v>61</v>
      </c>
    </row>
    <row r="163" spans="2:12" x14ac:dyDescent="0.55000000000000004">
      <c r="B163" s="27" t="str">
        <f t="shared" si="12"/>
        <v>turano</v>
      </c>
      <c r="C163" s="27" t="str">
        <f t="shared" si="9"/>
        <v>Prime712</v>
      </c>
      <c r="D163" s="27">
        <f t="shared" si="13"/>
        <v>160</v>
      </c>
      <c r="E163" s="27">
        <f t="shared" si="14"/>
        <v>4</v>
      </c>
      <c r="F163" s="27" t="str">
        <f t="shared" si="15"/>
        <v>RXA08</v>
      </c>
      <c r="G163" s="32">
        <f t="shared" si="10"/>
        <v>36</v>
      </c>
      <c r="H163" s="1" t="str">
        <f t="shared" si="16"/>
        <v>C5-MPO2</v>
      </c>
      <c r="I163" s="1" t="str">
        <f t="shared" si="17"/>
        <v>Bottom</v>
      </c>
      <c r="J163" s="44">
        <f t="shared" si="20"/>
        <v>6</v>
      </c>
      <c r="K163" s="57" t="str">
        <f t="shared" ca="1" si="19"/>
        <v>[turano/Prime712/161/6/TXA08]</v>
      </c>
      <c r="L163" s="57" t="s">
        <v>61</v>
      </c>
    </row>
    <row r="164" spans="2:12" x14ac:dyDescent="0.55000000000000004">
      <c r="B164" s="27" t="str">
        <f t="shared" si="12"/>
        <v>turano</v>
      </c>
      <c r="C164" s="27" t="str">
        <f t="shared" si="9"/>
        <v>Prime712</v>
      </c>
      <c r="D164" s="27">
        <f t="shared" si="13"/>
        <v>160</v>
      </c>
      <c r="E164" s="27">
        <f t="shared" si="14"/>
        <v>4</v>
      </c>
      <c r="F164" s="27" t="str">
        <f t="shared" si="15"/>
        <v>RXA07</v>
      </c>
      <c r="G164" s="32">
        <f t="shared" si="10"/>
        <v>36</v>
      </c>
      <c r="H164" s="1" t="str">
        <f t="shared" si="16"/>
        <v>C5-MPO2</v>
      </c>
      <c r="I164" s="1" t="str">
        <f t="shared" si="17"/>
        <v>Bottom</v>
      </c>
      <c r="J164" s="44">
        <f t="shared" si="20"/>
        <v>5</v>
      </c>
      <c r="K164" s="57" t="str">
        <f t="shared" ca="1" si="19"/>
        <v>[turano/Prime712/161/6/TXA07]</v>
      </c>
      <c r="L164" s="57" t="s">
        <v>61</v>
      </c>
    </row>
    <row r="165" spans="2:12" x14ac:dyDescent="0.55000000000000004">
      <c r="B165" s="27" t="str">
        <f t="shared" si="12"/>
        <v>turano</v>
      </c>
      <c r="C165" s="27" t="str">
        <f t="shared" si="9"/>
        <v>Prime712</v>
      </c>
      <c r="D165" s="27">
        <f t="shared" si="13"/>
        <v>160</v>
      </c>
      <c r="E165" s="27">
        <f t="shared" si="14"/>
        <v>4</v>
      </c>
      <c r="F165" s="27" t="str">
        <f t="shared" si="15"/>
        <v>RXA06</v>
      </c>
      <c r="G165" s="32">
        <f t="shared" si="10"/>
        <v>36</v>
      </c>
      <c r="H165" s="1" t="str">
        <f t="shared" si="16"/>
        <v>C5-MPO2</v>
      </c>
      <c r="I165" s="1" t="str">
        <f t="shared" si="17"/>
        <v>Bottom</v>
      </c>
      <c r="J165" s="44">
        <f t="shared" si="20"/>
        <v>8</v>
      </c>
      <c r="K165" s="57" t="str">
        <f t="shared" ca="1" si="19"/>
        <v>[turano/Prime712/161/6/TXA06]</v>
      </c>
      <c r="L165" s="57" t="s">
        <v>61</v>
      </c>
    </row>
    <row r="166" spans="2:12" x14ac:dyDescent="0.55000000000000004">
      <c r="B166" s="27" t="str">
        <f t="shared" si="12"/>
        <v>turano</v>
      </c>
      <c r="C166" s="27" t="str">
        <f t="shared" si="9"/>
        <v>Prime712</v>
      </c>
      <c r="D166" s="27">
        <f t="shared" si="13"/>
        <v>160</v>
      </c>
      <c r="E166" s="27">
        <f t="shared" si="14"/>
        <v>4</v>
      </c>
      <c r="F166" s="27" t="str">
        <f t="shared" si="15"/>
        <v>RXA05</v>
      </c>
      <c r="G166" s="32">
        <f t="shared" si="10"/>
        <v>36</v>
      </c>
      <c r="H166" s="1" t="str">
        <f t="shared" si="16"/>
        <v>C5-MPO2</v>
      </c>
      <c r="I166" s="1" t="str">
        <f t="shared" si="17"/>
        <v>Bottom</v>
      </c>
      <c r="J166" s="44">
        <f t="shared" si="20"/>
        <v>7</v>
      </c>
      <c r="K166" s="57" t="str">
        <f t="shared" ca="1" si="19"/>
        <v>[turano/Prime712/161/6/TXA05]</v>
      </c>
      <c r="L166" s="57" t="s">
        <v>61</v>
      </c>
    </row>
    <row r="167" spans="2:12" x14ac:dyDescent="0.55000000000000004">
      <c r="B167" s="27" t="str">
        <f t="shared" si="12"/>
        <v>turano</v>
      </c>
      <c r="C167" s="27" t="str">
        <f t="shared" si="9"/>
        <v>Prime712</v>
      </c>
      <c r="D167" s="27">
        <f t="shared" si="13"/>
        <v>160</v>
      </c>
      <c r="E167" s="27">
        <f t="shared" si="14"/>
        <v>4</v>
      </c>
      <c r="F167" s="27" t="str">
        <f t="shared" si="15"/>
        <v>RXA04</v>
      </c>
      <c r="G167" s="32">
        <f t="shared" si="10"/>
        <v>36</v>
      </c>
      <c r="H167" s="1" t="str">
        <f t="shared" si="16"/>
        <v>C5-MPO2</v>
      </c>
      <c r="I167" s="1" t="str">
        <f t="shared" si="17"/>
        <v>Bottom</v>
      </c>
      <c r="J167" s="44">
        <f t="shared" si="20"/>
        <v>10</v>
      </c>
      <c r="K167" s="57" t="str">
        <f t="shared" ca="1" si="19"/>
        <v>[turano/Prime712/161/6/TXA04]</v>
      </c>
      <c r="L167" s="69" t="s">
        <v>61</v>
      </c>
    </row>
    <row r="168" spans="2:12" x14ac:dyDescent="0.55000000000000004">
      <c r="B168" s="27" t="str">
        <f t="shared" si="12"/>
        <v>turano</v>
      </c>
      <c r="C168" s="27" t="str">
        <f t="shared" si="9"/>
        <v>Prime712</v>
      </c>
      <c r="D168" s="27">
        <f t="shared" si="13"/>
        <v>160</v>
      </c>
      <c r="E168" s="27">
        <f t="shared" si="14"/>
        <v>4</v>
      </c>
      <c r="F168" s="27" t="str">
        <f t="shared" si="15"/>
        <v>RXA03</v>
      </c>
      <c r="G168" s="32">
        <f t="shared" si="10"/>
        <v>36</v>
      </c>
      <c r="H168" s="1" t="str">
        <f t="shared" si="16"/>
        <v>C5-MPO2</v>
      </c>
      <c r="I168" s="1" t="str">
        <f t="shared" si="17"/>
        <v>Bottom</v>
      </c>
      <c r="J168" s="44">
        <f t="shared" si="20"/>
        <v>9</v>
      </c>
      <c r="K168" s="57" t="str">
        <f t="shared" ca="1" si="19"/>
        <v>[turano/Prime712/161/6/TXA03]</v>
      </c>
      <c r="L168" s="69" t="s">
        <v>61</v>
      </c>
    </row>
    <row r="169" spans="2:12" x14ac:dyDescent="0.55000000000000004">
      <c r="B169" s="27" t="str">
        <f t="shared" si="12"/>
        <v>turano</v>
      </c>
      <c r="C169" s="27" t="str">
        <f t="shared" si="9"/>
        <v>Prime712</v>
      </c>
      <c r="D169" s="27">
        <f t="shared" si="13"/>
        <v>160</v>
      </c>
      <c r="E169" s="27">
        <f t="shared" si="14"/>
        <v>4</v>
      </c>
      <c r="F169" s="27" t="str">
        <f t="shared" si="15"/>
        <v>RXA02</v>
      </c>
      <c r="G169" s="32">
        <f t="shared" si="10"/>
        <v>36</v>
      </c>
      <c r="H169" s="1" t="str">
        <f t="shared" si="16"/>
        <v>C5-MPO2</v>
      </c>
      <c r="I169" s="1" t="str">
        <f t="shared" si="17"/>
        <v>Bottom</v>
      </c>
      <c r="J169" s="44">
        <f t="shared" si="20"/>
        <v>12</v>
      </c>
      <c r="K169" s="57" t="str">
        <f t="shared" ca="1" si="19"/>
        <v>[turano/Prime712/161/6/TXA02]</v>
      </c>
      <c r="L169" s="69" t="s">
        <v>61</v>
      </c>
    </row>
    <row r="170" spans="2:12" ht="14.7" thickBot="1" x14ac:dyDescent="0.6">
      <c r="B170" s="28" t="str">
        <f t="shared" si="12"/>
        <v>turano</v>
      </c>
      <c r="C170" s="28" t="str">
        <f t="shared" si="9"/>
        <v>Prime712</v>
      </c>
      <c r="D170" s="28">
        <f t="shared" si="13"/>
        <v>160</v>
      </c>
      <c r="E170" s="28">
        <f t="shared" si="14"/>
        <v>4</v>
      </c>
      <c r="F170" s="28" t="str">
        <f t="shared" si="15"/>
        <v>RXA01</v>
      </c>
      <c r="G170" s="83">
        <f t="shared" si="10"/>
        <v>36</v>
      </c>
      <c r="H170" s="14" t="str">
        <f t="shared" si="16"/>
        <v>C5-MPO2</v>
      </c>
      <c r="I170" s="14" t="str">
        <f t="shared" si="17"/>
        <v>Bottom</v>
      </c>
      <c r="J170" s="45">
        <f t="shared" si="20"/>
        <v>11</v>
      </c>
      <c r="K170" s="86" t="str">
        <f t="shared" ca="1" si="19"/>
        <v>[turano/Prime712/161/6/TXA01]</v>
      </c>
      <c r="L170" s="72" t="s">
        <v>61</v>
      </c>
    </row>
    <row r="171" spans="2:12" ht="14.7" thickTop="1" x14ac:dyDescent="0.55000000000000004">
      <c r="B171" s="29" t="s">
        <v>46</v>
      </c>
      <c r="C171" s="29" t="str">
        <f t="shared" si="9"/>
        <v>Prime712</v>
      </c>
      <c r="D171" s="29">
        <v>161</v>
      </c>
      <c r="E171" s="29">
        <v>6</v>
      </c>
      <c r="F171" s="29" t="s">
        <v>58</v>
      </c>
      <c r="G171" s="34">
        <f t="shared" si="10"/>
        <v>36</v>
      </c>
      <c r="H171" s="13" t="s">
        <v>52</v>
      </c>
      <c r="I171" s="13" t="s">
        <v>47</v>
      </c>
      <c r="J171" s="43">
        <v>1</v>
      </c>
      <c r="K171" s="91" t="str">
        <f ca="1">"["&amp;INDIRECT(ADDRESS(ROW()-1*12,2))&amp;"/"&amp;INDIRECT(ADDRESS(ROW()-1*12,3))&amp;"/"&amp;INDIRECT(ADDRESS(ROW()-1*12,4))&amp;"/"&amp;INDIRECT(ADDRESS(ROW()-1*12,5))&amp;"/"&amp;INDIRECT(ADDRESS(ROW()-1*12,6))&amp;"]"</f>
        <v>[turano/Prime712/160/4/RXA12]</v>
      </c>
      <c r="L171" s="57" t="s">
        <v>61</v>
      </c>
    </row>
    <row r="172" spans="2:12" x14ac:dyDescent="0.55000000000000004">
      <c r="B172" s="30" t="str">
        <f t="shared" si="12"/>
        <v>turano</v>
      </c>
      <c r="C172" s="30" t="str">
        <f t="shared" si="9"/>
        <v>Prime712</v>
      </c>
      <c r="D172" s="30">
        <f t="shared" si="13"/>
        <v>161</v>
      </c>
      <c r="E172" s="30">
        <f t="shared" si="14"/>
        <v>6</v>
      </c>
      <c r="F172" s="30" t="str">
        <f>LEFT(F171,3)&amp;TEXT(RIGHT(F171,2)-1,"#00")</f>
        <v>TXA11</v>
      </c>
      <c r="G172" s="32">
        <f t="shared" si="10"/>
        <v>36</v>
      </c>
      <c r="H172" s="1" t="str">
        <f>H171</f>
        <v>C4-MPO1</v>
      </c>
      <c r="I172" s="1" t="str">
        <f>I171</f>
        <v>Top</v>
      </c>
      <c r="J172" s="44">
        <f>J171+1</f>
        <v>2</v>
      </c>
      <c r="K172" s="57" t="str">
        <f t="shared" ref="K172:K182" ca="1" si="21">"["&amp;INDIRECT(ADDRESS(ROW()-1*12,2))&amp;"/"&amp;INDIRECT(ADDRESS(ROW()-1*12,3))&amp;"/"&amp;INDIRECT(ADDRESS(ROW()-1*12,4))&amp;"/"&amp;INDIRECT(ADDRESS(ROW()-1*12,5))&amp;"/"&amp;INDIRECT(ADDRESS(ROW()-1*12,6))&amp;"]"</f>
        <v>[turano/Prime712/160/4/RXA11]</v>
      </c>
      <c r="L172" s="57" t="s">
        <v>61</v>
      </c>
    </row>
    <row r="173" spans="2:12" x14ac:dyDescent="0.55000000000000004">
      <c r="B173" s="30" t="str">
        <f t="shared" si="12"/>
        <v>turano</v>
      </c>
      <c r="C173" s="30" t="str">
        <f t="shared" si="9"/>
        <v>Prime712</v>
      </c>
      <c r="D173" s="30">
        <f t="shared" si="13"/>
        <v>161</v>
      </c>
      <c r="E173" s="30">
        <f t="shared" si="14"/>
        <v>6</v>
      </c>
      <c r="F173" s="30" t="str">
        <f t="shared" ref="F173:F194" si="22">LEFT(F172,3)&amp;TEXT(RIGHT(F172,2)-1,"#00")</f>
        <v>TXA10</v>
      </c>
      <c r="G173" s="32">
        <f t="shared" si="10"/>
        <v>36</v>
      </c>
      <c r="H173" s="1" t="str">
        <f t="shared" ref="H173:H182" si="23">H172</f>
        <v>C4-MPO1</v>
      </c>
      <c r="I173" s="1" t="str">
        <f t="shared" ref="I173:I182" si="24">I172</f>
        <v>Top</v>
      </c>
      <c r="J173" s="44">
        <f t="shared" ref="J173:J182" si="25">J172+1</f>
        <v>3</v>
      </c>
      <c r="K173" s="57" t="str">
        <f t="shared" ca="1" si="21"/>
        <v>[turano/Prime712/160/4/RXA10]</v>
      </c>
      <c r="L173" s="57" t="s">
        <v>61</v>
      </c>
    </row>
    <row r="174" spans="2:12" x14ac:dyDescent="0.55000000000000004">
      <c r="B174" s="30" t="str">
        <f t="shared" si="12"/>
        <v>turano</v>
      </c>
      <c r="C174" s="30" t="str">
        <f t="shared" si="9"/>
        <v>Prime712</v>
      </c>
      <c r="D174" s="30">
        <f t="shared" si="13"/>
        <v>161</v>
      </c>
      <c r="E174" s="30">
        <f t="shared" si="14"/>
        <v>6</v>
      </c>
      <c r="F174" s="30" t="str">
        <f t="shared" si="22"/>
        <v>TXA09</v>
      </c>
      <c r="G174" s="32">
        <f t="shared" si="10"/>
        <v>36</v>
      </c>
      <c r="H174" s="1" t="str">
        <f t="shared" si="23"/>
        <v>C4-MPO1</v>
      </c>
      <c r="I174" s="1" t="str">
        <f t="shared" si="24"/>
        <v>Top</v>
      </c>
      <c r="J174" s="44">
        <f t="shared" si="25"/>
        <v>4</v>
      </c>
      <c r="K174" s="57" t="str">
        <f t="shared" ca="1" si="21"/>
        <v>[turano/Prime712/160/4/RXA09]</v>
      </c>
      <c r="L174" s="57" t="s">
        <v>61</v>
      </c>
    </row>
    <row r="175" spans="2:12" x14ac:dyDescent="0.55000000000000004">
      <c r="B175" s="30" t="str">
        <f t="shared" si="12"/>
        <v>turano</v>
      </c>
      <c r="C175" s="30" t="str">
        <f t="shared" si="9"/>
        <v>Prime712</v>
      </c>
      <c r="D175" s="30">
        <f t="shared" si="13"/>
        <v>161</v>
      </c>
      <c r="E175" s="30">
        <f t="shared" si="14"/>
        <v>6</v>
      </c>
      <c r="F175" s="30" t="str">
        <f t="shared" si="22"/>
        <v>TXA08</v>
      </c>
      <c r="G175" s="32">
        <f t="shared" si="10"/>
        <v>36</v>
      </c>
      <c r="H175" s="1" t="str">
        <f t="shared" si="23"/>
        <v>C4-MPO1</v>
      </c>
      <c r="I175" s="1" t="str">
        <f t="shared" si="24"/>
        <v>Top</v>
      </c>
      <c r="J175" s="44">
        <f t="shared" si="25"/>
        <v>5</v>
      </c>
      <c r="K175" s="57" t="str">
        <f t="shared" ca="1" si="21"/>
        <v>[turano/Prime712/160/4/RXA08]</v>
      </c>
      <c r="L175" s="57" t="s">
        <v>61</v>
      </c>
    </row>
    <row r="176" spans="2:12" x14ac:dyDescent="0.55000000000000004">
      <c r="B176" s="30" t="str">
        <f t="shared" si="12"/>
        <v>turano</v>
      </c>
      <c r="C176" s="30" t="str">
        <f t="shared" si="9"/>
        <v>Prime712</v>
      </c>
      <c r="D176" s="30">
        <f t="shared" si="13"/>
        <v>161</v>
      </c>
      <c r="E176" s="30">
        <f t="shared" si="14"/>
        <v>6</v>
      </c>
      <c r="F176" s="30" t="str">
        <f t="shared" si="22"/>
        <v>TXA07</v>
      </c>
      <c r="G176" s="32">
        <f t="shared" si="10"/>
        <v>36</v>
      </c>
      <c r="H176" s="1" t="str">
        <f t="shared" si="23"/>
        <v>C4-MPO1</v>
      </c>
      <c r="I176" s="1" t="str">
        <f t="shared" si="24"/>
        <v>Top</v>
      </c>
      <c r="J176" s="44">
        <f t="shared" si="25"/>
        <v>6</v>
      </c>
      <c r="K176" s="57" t="str">
        <f t="shared" ca="1" si="21"/>
        <v>[turano/Prime712/160/4/RXA07]</v>
      </c>
      <c r="L176" s="57" t="s">
        <v>61</v>
      </c>
    </row>
    <row r="177" spans="2:12" x14ac:dyDescent="0.55000000000000004">
      <c r="B177" s="30" t="str">
        <f t="shared" si="12"/>
        <v>turano</v>
      </c>
      <c r="C177" s="30" t="str">
        <f t="shared" si="9"/>
        <v>Prime712</v>
      </c>
      <c r="D177" s="30">
        <f t="shared" si="13"/>
        <v>161</v>
      </c>
      <c r="E177" s="30">
        <f t="shared" si="14"/>
        <v>6</v>
      </c>
      <c r="F177" s="30" t="str">
        <f t="shared" si="22"/>
        <v>TXA06</v>
      </c>
      <c r="G177" s="32">
        <f t="shared" si="10"/>
        <v>36</v>
      </c>
      <c r="H177" s="1" t="str">
        <f t="shared" si="23"/>
        <v>C4-MPO1</v>
      </c>
      <c r="I177" s="1" t="str">
        <f t="shared" si="24"/>
        <v>Top</v>
      </c>
      <c r="J177" s="44">
        <f t="shared" si="25"/>
        <v>7</v>
      </c>
      <c r="K177" s="57" t="str">
        <f t="shared" ca="1" si="21"/>
        <v>[turano/Prime712/160/4/RXA06]</v>
      </c>
      <c r="L177" s="57" t="s">
        <v>61</v>
      </c>
    </row>
    <row r="178" spans="2:12" x14ac:dyDescent="0.55000000000000004">
      <c r="B178" s="30" t="str">
        <f t="shared" si="12"/>
        <v>turano</v>
      </c>
      <c r="C178" s="30" t="str">
        <f t="shared" si="9"/>
        <v>Prime712</v>
      </c>
      <c r="D178" s="30">
        <f t="shared" si="13"/>
        <v>161</v>
      </c>
      <c r="E178" s="30">
        <f t="shared" si="14"/>
        <v>6</v>
      </c>
      <c r="F178" s="30" t="str">
        <f t="shared" si="22"/>
        <v>TXA05</v>
      </c>
      <c r="G178" s="32">
        <f t="shared" si="10"/>
        <v>36</v>
      </c>
      <c r="H178" s="1" t="str">
        <f t="shared" si="23"/>
        <v>C4-MPO1</v>
      </c>
      <c r="I178" s="1" t="str">
        <f t="shared" si="24"/>
        <v>Top</v>
      </c>
      <c r="J178" s="44">
        <f t="shared" si="25"/>
        <v>8</v>
      </c>
      <c r="K178" s="57" t="str">
        <f t="shared" ca="1" si="21"/>
        <v>[turano/Prime712/160/4/RXA05]</v>
      </c>
      <c r="L178" s="57" t="s">
        <v>61</v>
      </c>
    </row>
    <row r="179" spans="2:12" x14ac:dyDescent="0.55000000000000004">
      <c r="B179" s="30" t="str">
        <f t="shared" si="12"/>
        <v>turano</v>
      </c>
      <c r="C179" s="30" t="str">
        <f t="shared" si="9"/>
        <v>Prime712</v>
      </c>
      <c r="D179" s="30">
        <f t="shared" si="13"/>
        <v>161</v>
      </c>
      <c r="E179" s="30">
        <f t="shared" si="14"/>
        <v>6</v>
      </c>
      <c r="F179" s="30" t="str">
        <f t="shared" si="22"/>
        <v>TXA04</v>
      </c>
      <c r="G179" s="32">
        <f t="shared" si="10"/>
        <v>36</v>
      </c>
      <c r="H179" s="1" t="str">
        <f t="shared" si="23"/>
        <v>C4-MPO1</v>
      </c>
      <c r="I179" s="1" t="str">
        <f t="shared" si="24"/>
        <v>Top</v>
      </c>
      <c r="J179" s="44">
        <f t="shared" si="25"/>
        <v>9</v>
      </c>
      <c r="K179" s="57" t="str">
        <f t="shared" ca="1" si="21"/>
        <v>[turano/Prime712/160/4/RXA04]</v>
      </c>
      <c r="L179" s="57" t="s">
        <v>61</v>
      </c>
    </row>
    <row r="180" spans="2:12" x14ac:dyDescent="0.55000000000000004">
      <c r="B180" s="30" t="str">
        <f t="shared" si="12"/>
        <v>turano</v>
      </c>
      <c r="C180" s="30" t="str">
        <f t="shared" si="9"/>
        <v>Prime712</v>
      </c>
      <c r="D180" s="30">
        <f t="shared" si="13"/>
        <v>161</v>
      </c>
      <c r="E180" s="30">
        <f t="shared" si="14"/>
        <v>6</v>
      </c>
      <c r="F180" s="30" t="str">
        <f t="shared" si="22"/>
        <v>TXA03</v>
      </c>
      <c r="G180" s="32">
        <f t="shared" si="10"/>
        <v>36</v>
      </c>
      <c r="H180" s="1" t="str">
        <f t="shared" si="23"/>
        <v>C4-MPO1</v>
      </c>
      <c r="I180" s="1" t="str">
        <f t="shared" si="24"/>
        <v>Top</v>
      </c>
      <c r="J180" s="44">
        <f t="shared" si="25"/>
        <v>10</v>
      </c>
      <c r="K180" s="57" t="str">
        <f t="shared" ca="1" si="21"/>
        <v>[turano/Prime712/160/4/RXA03]</v>
      </c>
      <c r="L180" s="57" t="s">
        <v>61</v>
      </c>
    </row>
    <row r="181" spans="2:12" x14ac:dyDescent="0.55000000000000004">
      <c r="B181" s="30" t="str">
        <f t="shared" si="12"/>
        <v>turano</v>
      </c>
      <c r="C181" s="30" t="str">
        <f t="shared" si="9"/>
        <v>Prime712</v>
      </c>
      <c r="D181" s="30">
        <f t="shared" si="13"/>
        <v>161</v>
      </c>
      <c r="E181" s="30">
        <f t="shared" si="14"/>
        <v>6</v>
      </c>
      <c r="F181" s="30" t="str">
        <f t="shared" si="22"/>
        <v>TXA02</v>
      </c>
      <c r="G181" s="32">
        <f t="shared" si="10"/>
        <v>36</v>
      </c>
      <c r="H181" s="1" t="str">
        <f t="shared" si="23"/>
        <v>C4-MPO1</v>
      </c>
      <c r="I181" s="1" t="str">
        <f t="shared" si="24"/>
        <v>Top</v>
      </c>
      <c r="J181" s="44">
        <f t="shared" si="25"/>
        <v>11</v>
      </c>
      <c r="K181" s="57" t="str">
        <f t="shared" ca="1" si="21"/>
        <v>[turano/Prime712/160/4/RXA02]</v>
      </c>
      <c r="L181" s="57" t="s">
        <v>61</v>
      </c>
    </row>
    <row r="182" spans="2:12" x14ac:dyDescent="0.55000000000000004">
      <c r="B182" s="30" t="str">
        <f t="shared" si="12"/>
        <v>turano</v>
      </c>
      <c r="C182" s="30" t="str">
        <f t="shared" si="9"/>
        <v>Prime712</v>
      </c>
      <c r="D182" s="30">
        <f t="shared" si="13"/>
        <v>161</v>
      </c>
      <c r="E182" s="30">
        <f t="shared" si="14"/>
        <v>6</v>
      </c>
      <c r="F182" s="30" t="str">
        <f t="shared" si="22"/>
        <v>TXA01</v>
      </c>
      <c r="G182" s="32">
        <f t="shared" si="10"/>
        <v>36</v>
      </c>
      <c r="H182" s="1" t="str">
        <f t="shared" si="23"/>
        <v>C4-MPO1</v>
      </c>
      <c r="I182" s="1" t="str">
        <f t="shared" si="24"/>
        <v>Top</v>
      </c>
      <c r="J182" s="44">
        <f t="shared" si="25"/>
        <v>12</v>
      </c>
      <c r="K182" s="57" t="str">
        <f t="shared" ca="1" si="21"/>
        <v>[turano/Prime712/160/4/RXA01]</v>
      </c>
      <c r="L182" s="57" t="s">
        <v>61</v>
      </c>
    </row>
    <row r="183" spans="2:12" x14ac:dyDescent="0.55000000000000004">
      <c r="B183" s="30" t="str">
        <f t="shared" si="12"/>
        <v>turano</v>
      </c>
      <c r="C183" s="30" t="str">
        <f t="shared" si="9"/>
        <v>Prime712</v>
      </c>
      <c r="D183" s="30">
        <f t="shared" si="13"/>
        <v>161</v>
      </c>
      <c r="E183" s="30">
        <f t="shared" si="14"/>
        <v>6</v>
      </c>
      <c r="F183" s="30" t="s">
        <v>41</v>
      </c>
      <c r="G183" s="32">
        <f t="shared" si="10"/>
        <v>36</v>
      </c>
      <c r="H183" s="1" t="s">
        <v>53</v>
      </c>
      <c r="I183" s="1" t="s">
        <v>50</v>
      </c>
      <c r="J183" s="44">
        <v>2</v>
      </c>
      <c r="K183" s="57" t="str">
        <f ca="1">"["&amp;INDIRECT(ADDRESS(ROW()-3*12,2))&amp;"/"&amp;INDIRECT(ADDRESS(ROW()-3*12,3))&amp;"/"&amp;INDIRECT(ADDRESS(ROW()-3*12,4))&amp;"/"&amp;INDIRECT(ADDRESS(ROW()-3*12,5))&amp;"/"&amp;INDIRECT(ADDRESS(ROW()-3*12,6))&amp;"]"</f>
        <v>[turano/Prime712/160/4/TXA12]</v>
      </c>
      <c r="L183" s="57" t="s">
        <v>61</v>
      </c>
    </row>
    <row r="184" spans="2:12" x14ac:dyDescent="0.55000000000000004">
      <c r="B184" s="30" t="str">
        <f t="shared" si="12"/>
        <v>turano</v>
      </c>
      <c r="C184" s="30" t="str">
        <f t="shared" si="9"/>
        <v>Prime712</v>
      </c>
      <c r="D184" s="30">
        <f t="shared" si="13"/>
        <v>161</v>
      </c>
      <c r="E184" s="30">
        <f t="shared" si="14"/>
        <v>6</v>
      </c>
      <c r="F184" s="30" t="str">
        <f t="shared" si="22"/>
        <v>RXA11</v>
      </c>
      <c r="G184" s="32">
        <f t="shared" si="10"/>
        <v>36</v>
      </c>
      <c r="H184" s="1" t="str">
        <f t="shared" ref="H184:H194" si="26">H183</f>
        <v>C4-MPO2</v>
      </c>
      <c r="I184" s="1" t="str">
        <f t="shared" ref="I184:I194" si="27">I183</f>
        <v>Bottom</v>
      </c>
      <c r="J184" s="44">
        <v>1</v>
      </c>
      <c r="K184" s="57" t="str">
        <f t="shared" ref="K184:K194" ca="1" si="28">"["&amp;INDIRECT(ADDRESS(ROW()-3*12,2))&amp;"/"&amp;INDIRECT(ADDRESS(ROW()-3*12,3))&amp;"/"&amp;INDIRECT(ADDRESS(ROW()-3*12,4))&amp;"/"&amp;INDIRECT(ADDRESS(ROW()-3*12,5))&amp;"/"&amp;INDIRECT(ADDRESS(ROW()-3*12,6))&amp;"]"</f>
        <v>[turano/Prime712/160/4/TXA11]</v>
      </c>
      <c r="L184" s="57" t="s">
        <v>61</v>
      </c>
    </row>
    <row r="185" spans="2:12" x14ac:dyDescent="0.55000000000000004">
      <c r="B185" s="30" t="str">
        <f t="shared" si="12"/>
        <v>turano</v>
      </c>
      <c r="C185" s="30" t="str">
        <f t="shared" si="9"/>
        <v>Prime712</v>
      </c>
      <c r="D185" s="30">
        <f t="shared" si="13"/>
        <v>161</v>
      </c>
      <c r="E185" s="30">
        <f t="shared" si="14"/>
        <v>6</v>
      </c>
      <c r="F185" s="30" t="str">
        <f t="shared" si="22"/>
        <v>RXA10</v>
      </c>
      <c r="G185" s="32">
        <f t="shared" si="10"/>
        <v>36</v>
      </c>
      <c r="H185" s="1" t="str">
        <f t="shared" si="26"/>
        <v>C4-MPO2</v>
      </c>
      <c r="I185" s="1" t="str">
        <f t="shared" si="27"/>
        <v>Bottom</v>
      </c>
      <c r="J185" s="44">
        <f>J183+2</f>
        <v>4</v>
      </c>
      <c r="K185" s="57" t="str">
        <f t="shared" ca="1" si="28"/>
        <v>[turano/Prime712/160/4/TXA10]</v>
      </c>
      <c r="L185" s="57" t="s">
        <v>61</v>
      </c>
    </row>
    <row r="186" spans="2:12" x14ac:dyDescent="0.55000000000000004">
      <c r="B186" s="30" t="str">
        <f t="shared" si="12"/>
        <v>turano</v>
      </c>
      <c r="C186" s="30" t="str">
        <f t="shared" si="9"/>
        <v>Prime712</v>
      </c>
      <c r="D186" s="30">
        <f t="shared" si="13"/>
        <v>161</v>
      </c>
      <c r="E186" s="30">
        <f t="shared" si="14"/>
        <v>6</v>
      </c>
      <c r="F186" s="30" t="str">
        <f t="shared" si="22"/>
        <v>RXA09</v>
      </c>
      <c r="G186" s="32">
        <f t="shared" si="10"/>
        <v>36</v>
      </c>
      <c r="H186" s="1" t="str">
        <f t="shared" si="26"/>
        <v>C4-MPO2</v>
      </c>
      <c r="I186" s="1" t="str">
        <f t="shared" si="27"/>
        <v>Bottom</v>
      </c>
      <c r="J186" s="44">
        <f t="shared" ref="J186:J194" si="29">J184+2</f>
        <v>3</v>
      </c>
      <c r="K186" s="57" t="str">
        <f t="shared" ca="1" si="28"/>
        <v>[turano/Prime712/160/4/TXA09]</v>
      </c>
      <c r="L186" s="57" t="s">
        <v>61</v>
      </c>
    </row>
    <row r="187" spans="2:12" x14ac:dyDescent="0.55000000000000004">
      <c r="B187" s="30" t="str">
        <f t="shared" si="12"/>
        <v>turano</v>
      </c>
      <c r="C187" s="30" t="str">
        <f t="shared" si="9"/>
        <v>Prime712</v>
      </c>
      <c r="D187" s="30">
        <f t="shared" si="13"/>
        <v>161</v>
      </c>
      <c r="E187" s="30">
        <f t="shared" si="14"/>
        <v>6</v>
      </c>
      <c r="F187" s="30" t="str">
        <f t="shared" si="22"/>
        <v>RXA08</v>
      </c>
      <c r="G187" s="32">
        <f t="shared" si="10"/>
        <v>36</v>
      </c>
      <c r="H187" s="1" t="str">
        <f t="shared" si="26"/>
        <v>C4-MPO2</v>
      </c>
      <c r="I187" s="1" t="str">
        <f t="shared" si="27"/>
        <v>Bottom</v>
      </c>
      <c r="J187" s="44">
        <f t="shared" si="29"/>
        <v>6</v>
      </c>
      <c r="K187" s="57" t="str">
        <f t="shared" ca="1" si="28"/>
        <v>[turano/Prime712/160/4/TXA08]</v>
      </c>
      <c r="L187" s="57" t="s">
        <v>61</v>
      </c>
    </row>
    <row r="188" spans="2:12" x14ac:dyDescent="0.55000000000000004">
      <c r="B188" s="30" t="str">
        <f t="shared" si="12"/>
        <v>turano</v>
      </c>
      <c r="C188" s="30" t="str">
        <f t="shared" si="9"/>
        <v>Prime712</v>
      </c>
      <c r="D188" s="30">
        <f t="shared" si="13"/>
        <v>161</v>
      </c>
      <c r="E188" s="30">
        <f t="shared" si="14"/>
        <v>6</v>
      </c>
      <c r="F188" s="30" t="str">
        <f t="shared" si="22"/>
        <v>RXA07</v>
      </c>
      <c r="G188" s="32">
        <f t="shared" si="10"/>
        <v>36</v>
      </c>
      <c r="H188" s="1" t="str">
        <f t="shared" si="26"/>
        <v>C4-MPO2</v>
      </c>
      <c r="I188" s="1" t="str">
        <f t="shared" si="27"/>
        <v>Bottom</v>
      </c>
      <c r="J188" s="44">
        <f t="shared" si="29"/>
        <v>5</v>
      </c>
      <c r="K188" s="57" t="str">
        <f t="shared" ca="1" si="28"/>
        <v>[turano/Prime712/160/4/TXA07]</v>
      </c>
      <c r="L188" s="57" t="s">
        <v>61</v>
      </c>
    </row>
    <row r="189" spans="2:12" x14ac:dyDescent="0.55000000000000004">
      <c r="B189" s="30" t="str">
        <f t="shared" si="12"/>
        <v>turano</v>
      </c>
      <c r="C189" s="30" t="str">
        <f t="shared" si="9"/>
        <v>Prime712</v>
      </c>
      <c r="D189" s="30">
        <f t="shared" si="13"/>
        <v>161</v>
      </c>
      <c r="E189" s="30">
        <f t="shared" si="14"/>
        <v>6</v>
      </c>
      <c r="F189" s="30" t="str">
        <f t="shared" si="22"/>
        <v>RXA06</v>
      </c>
      <c r="G189" s="32">
        <f t="shared" si="10"/>
        <v>36</v>
      </c>
      <c r="H189" s="1" t="str">
        <f t="shared" si="26"/>
        <v>C4-MPO2</v>
      </c>
      <c r="I189" s="1" t="str">
        <f t="shared" si="27"/>
        <v>Bottom</v>
      </c>
      <c r="J189" s="44">
        <f t="shared" si="29"/>
        <v>8</v>
      </c>
      <c r="K189" s="57" t="str">
        <f t="shared" ca="1" si="28"/>
        <v>[turano/Prime712/160/4/TXA06]</v>
      </c>
      <c r="L189" s="57" t="s">
        <v>61</v>
      </c>
    </row>
    <row r="190" spans="2:12" x14ac:dyDescent="0.55000000000000004">
      <c r="B190" s="30" t="str">
        <f t="shared" si="12"/>
        <v>turano</v>
      </c>
      <c r="C190" s="30" t="str">
        <f t="shared" si="9"/>
        <v>Prime712</v>
      </c>
      <c r="D190" s="30">
        <f t="shared" si="13"/>
        <v>161</v>
      </c>
      <c r="E190" s="30">
        <f t="shared" si="14"/>
        <v>6</v>
      </c>
      <c r="F190" s="30" t="str">
        <f t="shared" si="22"/>
        <v>RXA05</v>
      </c>
      <c r="G190" s="32">
        <f t="shared" si="10"/>
        <v>36</v>
      </c>
      <c r="H190" s="1" t="str">
        <f t="shared" si="26"/>
        <v>C4-MPO2</v>
      </c>
      <c r="I190" s="1" t="str">
        <f t="shared" si="27"/>
        <v>Bottom</v>
      </c>
      <c r="J190" s="44">
        <f t="shared" si="29"/>
        <v>7</v>
      </c>
      <c r="K190" s="57" t="str">
        <f t="shared" ca="1" si="28"/>
        <v>[turano/Prime712/160/4/TXA05]</v>
      </c>
      <c r="L190" s="57" t="s">
        <v>61</v>
      </c>
    </row>
    <row r="191" spans="2:12" x14ac:dyDescent="0.55000000000000004">
      <c r="B191" s="30" t="str">
        <f t="shared" si="12"/>
        <v>turano</v>
      </c>
      <c r="C191" s="30" t="str">
        <f t="shared" si="9"/>
        <v>Prime712</v>
      </c>
      <c r="D191" s="30">
        <f t="shared" si="13"/>
        <v>161</v>
      </c>
      <c r="E191" s="30">
        <f t="shared" si="14"/>
        <v>6</v>
      </c>
      <c r="F191" s="30" t="str">
        <f t="shared" si="22"/>
        <v>RXA04</v>
      </c>
      <c r="G191" s="32">
        <f t="shared" si="10"/>
        <v>36</v>
      </c>
      <c r="H191" s="1" t="str">
        <f t="shared" si="26"/>
        <v>C4-MPO2</v>
      </c>
      <c r="I191" s="1" t="str">
        <f t="shared" si="27"/>
        <v>Bottom</v>
      </c>
      <c r="J191" s="44">
        <f t="shared" si="29"/>
        <v>10</v>
      </c>
      <c r="K191" s="57" t="str">
        <f t="shared" ca="1" si="28"/>
        <v>[turano/Prime712/160/4/TXA04]</v>
      </c>
      <c r="L191" s="57" t="s">
        <v>61</v>
      </c>
    </row>
    <row r="192" spans="2:12" x14ac:dyDescent="0.55000000000000004">
      <c r="B192" s="30" t="str">
        <f t="shared" si="12"/>
        <v>turano</v>
      </c>
      <c r="C192" s="30" t="str">
        <f t="shared" si="9"/>
        <v>Prime712</v>
      </c>
      <c r="D192" s="30">
        <f t="shared" si="13"/>
        <v>161</v>
      </c>
      <c r="E192" s="30">
        <f t="shared" si="14"/>
        <v>6</v>
      </c>
      <c r="F192" s="30" t="str">
        <f t="shared" si="22"/>
        <v>RXA03</v>
      </c>
      <c r="G192" s="32">
        <f t="shared" si="10"/>
        <v>36</v>
      </c>
      <c r="H192" s="1" t="str">
        <f t="shared" si="26"/>
        <v>C4-MPO2</v>
      </c>
      <c r="I192" s="1" t="str">
        <f t="shared" si="27"/>
        <v>Bottom</v>
      </c>
      <c r="J192" s="44">
        <f t="shared" si="29"/>
        <v>9</v>
      </c>
      <c r="K192" s="57" t="str">
        <f t="shared" ca="1" si="28"/>
        <v>[turano/Prime712/160/4/TXA03]</v>
      </c>
      <c r="L192" s="57" t="s">
        <v>61</v>
      </c>
    </row>
    <row r="193" spans="2:12" x14ac:dyDescent="0.55000000000000004">
      <c r="B193" s="30" t="str">
        <f t="shared" si="12"/>
        <v>turano</v>
      </c>
      <c r="C193" s="30" t="str">
        <f t="shared" si="9"/>
        <v>Prime712</v>
      </c>
      <c r="D193" s="30">
        <f t="shared" si="13"/>
        <v>161</v>
      </c>
      <c r="E193" s="30">
        <f t="shared" si="14"/>
        <v>6</v>
      </c>
      <c r="F193" s="30" t="str">
        <f t="shared" si="22"/>
        <v>RXA02</v>
      </c>
      <c r="G193" s="32">
        <f t="shared" si="10"/>
        <v>36</v>
      </c>
      <c r="H193" s="1" t="str">
        <f t="shared" si="26"/>
        <v>C4-MPO2</v>
      </c>
      <c r="I193" s="1" t="str">
        <f t="shared" si="27"/>
        <v>Bottom</v>
      </c>
      <c r="J193" s="44">
        <f t="shared" si="29"/>
        <v>12</v>
      </c>
      <c r="K193" s="57" t="str">
        <f t="shared" ca="1" si="28"/>
        <v>[turano/Prime712/160/4/TXA02]</v>
      </c>
      <c r="L193" s="57" t="s">
        <v>61</v>
      </c>
    </row>
    <row r="194" spans="2:12" ht="14.7" thickBot="1" x14ac:dyDescent="0.6">
      <c r="B194" s="31" t="str">
        <f t="shared" si="12"/>
        <v>turano</v>
      </c>
      <c r="C194" s="31" t="str">
        <f t="shared" si="9"/>
        <v>Prime712</v>
      </c>
      <c r="D194" s="31">
        <f t="shared" si="13"/>
        <v>161</v>
      </c>
      <c r="E194" s="31">
        <f t="shared" si="14"/>
        <v>6</v>
      </c>
      <c r="F194" s="31" t="str">
        <f t="shared" si="22"/>
        <v>RXA01</v>
      </c>
      <c r="G194" s="83">
        <f t="shared" si="10"/>
        <v>36</v>
      </c>
      <c r="H194" s="14" t="str">
        <f t="shared" si="26"/>
        <v>C4-MPO2</v>
      </c>
      <c r="I194" s="14" t="str">
        <f t="shared" si="27"/>
        <v>Bottom</v>
      </c>
      <c r="J194" s="45">
        <f t="shared" si="29"/>
        <v>11</v>
      </c>
      <c r="K194" s="86" t="str">
        <f t="shared" ca="1" si="28"/>
        <v>[turano/Prime712/160/4/TXA01]</v>
      </c>
      <c r="L194" s="86" t="s">
        <v>61</v>
      </c>
    </row>
    <row r="195" spans="2:12" ht="14.7" thickTop="1" x14ac:dyDescent="0.55000000000000004">
      <c r="B195" s="15" t="str">
        <f t="shared" si="12"/>
        <v>turano</v>
      </c>
      <c r="C195" s="15" t="str">
        <f t="shared" si="9"/>
        <v>Prime712</v>
      </c>
      <c r="D195" s="15">
        <v>160</v>
      </c>
      <c r="E195" s="15">
        <v>4</v>
      </c>
      <c r="F195" s="15" t="s">
        <v>59</v>
      </c>
      <c r="G195" s="34">
        <f t="shared" si="10"/>
        <v>36</v>
      </c>
      <c r="H195" s="13" t="s">
        <v>54</v>
      </c>
      <c r="I195" s="13" t="s">
        <v>47</v>
      </c>
      <c r="J195" s="43">
        <v>1</v>
      </c>
      <c r="K195" s="91" t="str">
        <f ca="1">"["&amp;INDIRECT(ADDRESS(ROW()+3*12,2))&amp;"/"&amp;INDIRECT(ADDRESS(ROW()+3*12,3))&amp;"/"&amp;INDIRECT(ADDRESS(ROW()+3*12,4))&amp;"/"&amp;INDIRECT(ADDRESS(ROW()+3*12,5))&amp;"/"&amp;INDIRECT(ADDRESS(ROW()+3*12,6))&amp;"]"</f>
        <v>[turano/Prime712/161/6/RXB12]</v>
      </c>
      <c r="L195" s="91" t="s">
        <v>61</v>
      </c>
    </row>
    <row r="196" spans="2:12" x14ac:dyDescent="0.55000000000000004">
      <c r="B196" s="16" t="str">
        <f t="shared" si="12"/>
        <v>turano</v>
      </c>
      <c r="C196" s="16" t="str">
        <f t="shared" si="9"/>
        <v>Prime712</v>
      </c>
      <c r="D196" s="16">
        <f t="shared" si="13"/>
        <v>160</v>
      </c>
      <c r="E196" s="16">
        <f>E195</f>
        <v>4</v>
      </c>
      <c r="F196" s="16" t="str">
        <f>LEFT(F195,3)&amp;TEXT(RIGHT(F195,2)-1,"#00")</f>
        <v>TXB11</v>
      </c>
      <c r="G196" s="32">
        <f t="shared" si="10"/>
        <v>36</v>
      </c>
      <c r="H196" s="1" t="str">
        <f>H195</f>
        <v>C2-MPO1</v>
      </c>
      <c r="I196" s="1" t="str">
        <f>I195</f>
        <v>Top</v>
      </c>
      <c r="J196" s="44">
        <f>J195+1</f>
        <v>2</v>
      </c>
      <c r="K196" s="57" t="str">
        <f t="shared" ref="K196:K206" ca="1" si="30">"["&amp;INDIRECT(ADDRESS(ROW()+3*12,2))&amp;"/"&amp;INDIRECT(ADDRESS(ROW()+3*12,3))&amp;"/"&amp;INDIRECT(ADDRESS(ROW()+3*12,4))&amp;"/"&amp;INDIRECT(ADDRESS(ROW()+3*12,5))&amp;"/"&amp;INDIRECT(ADDRESS(ROW()+3*12,6))&amp;"]"</f>
        <v>[turano/Prime712/161/6/RXB11]</v>
      </c>
      <c r="L196" s="91" t="s">
        <v>61</v>
      </c>
    </row>
    <row r="197" spans="2:12" x14ac:dyDescent="0.55000000000000004">
      <c r="B197" s="16" t="str">
        <f t="shared" si="12"/>
        <v>turano</v>
      </c>
      <c r="C197" s="16" t="str">
        <f t="shared" si="9"/>
        <v>Prime712</v>
      </c>
      <c r="D197" s="16">
        <f t="shared" si="13"/>
        <v>160</v>
      </c>
      <c r="E197" s="16">
        <f t="shared" ref="E197:E242" si="31">E196</f>
        <v>4</v>
      </c>
      <c r="F197" s="16" t="str">
        <f t="shared" ref="F197:F218" si="32">LEFT(F196,3)&amp;TEXT(RIGHT(F196,2)-1,"#00")</f>
        <v>TXB10</v>
      </c>
      <c r="G197" s="32">
        <f t="shared" si="10"/>
        <v>36</v>
      </c>
      <c r="H197" s="1" t="str">
        <f t="shared" ref="H197:H206" si="33">H196</f>
        <v>C2-MPO1</v>
      </c>
      <c r="I197" s="1" t="str">
        <f t="shared" ref="I197:I206" si="34">I196</f>
        <v>Top</v>
      </c>
      <c r="J197" s="44">
        <f t="shared" ref="J197:J206" si="35">J196+1</f>
        <v>3</v>
      </c>
      <c r="K197" s="57" t="str">
        <f t="shared" ca="1" si="30"/>
        <v>[turano/Prime712/161/6/RXB10]</v>
      </c>
      <c r="L197" s="91" t="s">
        <v>61</v>
      </c>
    </row>
    <row r="198" spans="2:12" x14ac:dyDescent="0.55000000000000004">
      <c r="B198" s="16" t="str">
        <f t="shared" si="12"/>
        <v>turano</v>
      </c>
      <c r="C198" s="16" t="str">
        <f t="shared" si="9"/>
        <v>Prime712</v>
      </c>
      <c r="D198" s="16">
        <f t="shared" si="13"/>
        <v>160</v>
      </c>
      <c r="E198" s="16">
        <f t="shared" si="31"/>
        <v>4</v>
      </c>
      <c r="F198" s="16" t="str">
        <f t="shared" si="32"/>
        <v>TXB09</v>
      </c>
      <c r="G198" s="32">
        <f t="shared" si="10"/>
        <v>36</v>
      </c>
      <c r="H198" s="1" t="str">
        <f t="shared" si="33"/>
        <v>C2-MPO1</v>
      </c>
      <c r="I198" s="1" t="str">
        <f t="shared" si="34"/>
        <v>Top</v>
      </c>
      <c r="J198" s="44">
        <f t="shared" si="35"/>
        <v>4</v>
      </c>
      <c r="K198" s="57" t="str">
        <f t="shared" ca="1" si="30"/>
        <v>[turano/Prime712/161/6/RXB09]</v>
      </c>
      <c r="L198" s="91" t="s">
        <v>61</v>
      </c>
    </row>
    <row r="199" spans="2:12" x14ac:dyDescent="0.55000000000000004">
      <c r="B199" s="16" t="str">
        <f t="shared" si="12"/>
        <v>turano</v>
      </c>
      <c r="C199" s="16" t="str">
        <f t="shared" si="9"/>
        <v>Prime712</v>
      </c>
      <c r="D199" s="16">
        <f t="shared" si="13"/>
        <v>160</v>
      </c>
      <c r="E199" s="16">
        <f t="shared" si="31"/>
        <v>4</v>
      </c>
      <c r="F199" s="16" t="str">
        <f t="shared" si="32"/>
        <v>TXB08</v>
      </c>
      <c r="G199" s="32">
        <f t="shared" si="10"/>
        <v>36</v>
      </c>
      <c r="H199" s="1" t="str">
        <f t="shared" si="33"/>
        <v>C2-MPO1</v>
      </c>
      <c r="I199" s="1" t="str">
        <f t="shared" si="34"/>
        <v>Top</v>
      </c>
      <c r="J199" s="44">
        <f t="shared" si="35"/>
        <v>5</v>
      </c>
      <c r="K199" s="57" t="str">
        <f t="shared" ca="1" si="30"/>
        <v>[turano/Prime712/161/6/RXB08]</v>
      </c>
      <c r="L199" s="91" t="s">
        <v>61</v>
      </c>
    </row>
    <row r="200" spans="2:12" x14ac:dyDescent="0.55000000000000004">
      <c r="B200" s="16" t="str">
        <f t="shared" si="12"/>
        <v>turano</v>
      </c>
      <c r="C200" s="16" t="str">
        <f t="shared" si="9"/>
        <v>Prime712</v>
      </c>
      <c r="D200" s="16">
        <f t="shared" si="13"/>
        <v>160</v>
      </c>
      <c r="E200" s="16">
        <f t="shared" si="31"/>
        <v>4</v>
      </c>
      <c r="F200" s="16" t="str">
        <f t="shared" si="32"/>
        <v>TXB07</v>
      </c>
      <c r="G200" s="32">
        <f t="shared" si="10"/>
        <v>36</v>
      </c>
      <c r="H200" s="1" t="str">
        <f t="shared" si="33"/>
        <v>C2-MPO1</v>
      </c>
      <c r="I200" s="1" t="str">
        <f t="shared" si="34"/>
        <v>Top</v>
      </c>
      <c r="J200" s="44">
        <f t="shared" si="35"/>
        <v>6</v>
      </c>
      <c r="K200" s="57" t="str">
        <f t="shared" ca="1" si="30"/>
        <v>[turano/Prime712/161/6/RXB07]</v>
      </c>
      <c r="L200" s="91" t="s">
        <v>61</v>
      </c>
    </row>
    <row r="201" spans="2:12" x14ac:dyDescent="0.55000000000000004">
      <c r="B201" s="16" t="str">
        <f t="shared" si="12"/>
        <v>turano</v>
      </c>
      <c r="C201" s="16" t="str">
        <f t="shared" si="9"/>
        <v>Prime712</v>
      </c>
      <c r="D201" s="16">
        <f t="shared" si="13"/>
        <v>160</v>
      </c>
      <c r="E201" s="16">
        <f t="shared" si="31"/>
        <v>4</v>
      </c>
      <c r="F201" s="16" t="str">
        <f t="shared" si="32"/>
        <v>TXB06</v>
      </c>
      <c r="G201" s="32">
        <f t="shared" si="10"/>
        <v>36</v>
      </c>
      <c r="H201" s="1" t="str">
        <f t="shared" si="33"/>
        <v>C2-MPO1</v>
      </c>
      <c r="I201" s="1" t="str">
        <f t="shared" si="34"/>
        <v>Top</v>
      </c>
      <c r="J201" s="44">
        <f t="shared" si="35"/>
        <v>7</v>
      </c>
      <c r="K201" s="57" t="str">
        <f t="shared" ca="1" si="30"/>
        <v>[turano/Prime712/161/6/RXB06]</v>
      </c>
      <c r="L201" s="91" t="s">
        <v>61</v>
      </c>
    </row>
    <row r="202" spans="2:12" x14ac:dyDescent="0.55000000000000004">
      <c r="B202" s="16" t="str">
        <f t="shared" si="12"/>
        <v>turano</v>
      </c>
      <c r="C202" s="16" t="str">
        <f t="shared" si="9"/>
        <v>Prime712</v>
      </c>
      <c r="D202" s="16">
        <f t="shared" si="13"/>
        <v>160</v>
      </c>
      <c r="E202" s="16">
        <f t="shared" si="31"/>
        <v>4</v>
      </c>
      <c r="F202" s="16" t="str">
        <f t="shared" si="32"/>
        <v>TXB05</v>
      </c>
      <c r="G202" s="32">
        <f t="shared" si="10"/>
        <v>36</v>
      </c>
      <c r="H202" s="1" t="str">
        <f t="shared" si="33"/>
        <v>C2-MPO1</v>
      </c>
      <c r="I202" s="1" t="str">
        <f t="shared" si="34"/>
        <v>Top</v>
      </c>
      <c r="J202" s="44">
        <f t="shared" si="35"/>
        <v>8</v>
      </c>
      <c r="K202" s="57" t="str">
        <f t="shared" ca="1" si="30"/>
        <v>[turano/Prime712/161/6/RXB05]</v>
      </c>
      <c r="L202" s="91" t="s">
        <v>61</v>
      </c>
    </row>
    <row r="203" spans="2:12" x14ac:dyDescent="0.55000000000000004">
      <c r="B203" s="16" t="str">
        <f t="shared" si="12"/>
        <v>turano</v>
      </c>
      <c r="C203" s="16" t="str">
        <f t="shared" si="9"/>
        <v>Prime712</v>
      </c>
      <c r="D203" s="16">
        <f t="shared" si="13"/>
        <v>160</v>
      </c>
      <c r="E203" s="16">
        <f t="shared" si="31"/>
        <v>4</v>
      </c>
      <c r="F203" s="16" t="str">
        <f t="shared" si="32"/>
        <v>TXB04</v>
      </c>
      <c r="G203" s="32">
        <f t="shared" si="10"/>
        <v>36</v>
      </c>
      <c r="H203" s="1" t="str">
        <f t="shared" si="33"/>
        <v>C2-MPO1</v>
      </c>
      <c r="I203" s="1" t="str">
        <f t="shared" si="34"/>
        <v>Top</v>
      </c>
      <c r="J203" s="44">
        <f t="shared" si="35"/>
        <v>9</v>
      </c>
      <c r="K203" s="57" t="str">
        <f t="shared" ca="1" si="30"/>
        <v>[turano/Prime712/161/6/RXB04]</v>
      </c>
      <c r="L203" s="91" t="s">
        <v>61</v>
      </c>
    </row>
    <row r="204" spans="2:12" x14ac:dyDescent="0.55000000000000004">
      <c r="B204" s="16" t="str">
        <f t="shared" si="12"/>
        <v>turano</v>
      </c>
      <c r="C204" s="16" t="str">
        <f t="shared" si="9"/>
        <v>Prime712</v>
      </c>
      <c r="D204" s="16">
        <f t="shared" si="13"/>
        <v>160</v>
      </c>
      <c r="E204" s="16">
        <f t="shared" si="31"/>
        <v>4</v>
      </c>
      <c r="F204" s="16" t="str">
        <f t="shared" si="32"/>
        <v>TXB03</v>
      </c>
      <c r="G204" s="32">
        <f t="shared" si="10"/>
        <v>36</v>
      </c>
      <c r="H204" s="1" t="str">
        <f t="shared" si="33"/>
        <v>C2-MPO1</v>
      </c>
      <c r="I204" s="1" t="str">
        <f t="shared" si="34"/>
        <v>Top</v>
      </c>
      <c r="J204" s="44">
        <f t="shared" si="35"/>
        <v>10</v>
      </c>
      <c r="K204" s="57" t="str">
        <f t="shared" ca="1" si="30"/>
        <v>[turano/Prime712/161/6/RXB03]</v>
      </c>
      <c r="L204" s="91" t="s">
        <v>61</v>
      </c>
    </row>
    <row r="205" spans="2:12" x14ac:dyDescent="0.55000000000000004">
      <c r="B205" s="16" t="str">
        <f t="shared" si="12"/>
        <v>turano</v>
      </c>
      <c r="C205" s="16" t="str">
        <f t="shared" si="9"/>
        <v>Prime712</v>
      </c>
      <c r="D205" s="16">
        <f t="shared" si="13"/>
        <v>160</v>
      </c>
      <c r="E205" s="16">
        <f t="shared" si="31"/>
        <v>4</v>
      </c>
      <c r="F205" s="16" t="str">
        <f t="shared" si="32"/>
        <v>TXB02</v>
      </c>
      <c r="G205" s="32">
        <f t="shared" si="10"/>
        <v>36</v>
      </c>
      <c r="H205" s="1" t="str">
        <f t="shared" si="33"/>
        <v>C2-MPO1</v>
      </c>
      <c r="I205" s="1" t="str">
        <f t="shared" si="34"/>
        <v>Top</v>
      </c>
      <c r="J205" s="44">
        <f t="shared" si="35"/>
        <v>11</v>
      </c>
      <c r="K205" s="57" t="str">
        <f t="shared" ca="1" si="30"/>
        <v>[turano/Prime712/161/6/RXB02]</v>
      </c>
      <c r="L205" s="91" t="s">
        <v>61</v>
      </c>
    </row>
    <row r="206" spans="2:12" x14ac:dyDescent="0.55000000000000004">
      <c r="B206" s="16" t="str">
        <f t="shared" si="12"/>
        <v>turano</v>
      </c>
      <c r="C206" s="16" t="str">
        <f t="shared" si="9"/>
        <v>Prime712</v>
      </c>
      <c r="D206" s="16">
        <f t="shared" si="13"/>
        <v>160</v>
      </c>
      <c r="E206" s="16">
        <f t="shared" si="31"/>
        <v>4</v>
      </c>
      <c r="F206" s="16" t="str">
        <f t="shared" si="32"/>
        <v>TXB01</v>
      </c>
      <c r="G206" s="32">
        <f t="shared" si="10"/>
        <v>36</v>
      </c>
      <c r="H206" s="1" t="str">
        <f t="shared" si="33"/>
        <v>C2-MPO1</v>
      </c>
      <c r="I206" s="1" t="str">
        <f t="shared" si="34"/>
        <v>Top</v>
      </c>
      <c r="J206" s="44">
        <f t="shared" si="35"/>
        <v>12</v>
      </c>
      <c r="K206" s="57" t="str">
        <f t="shared" ca="1" si="30"/>
        <v>[turano/Prime712/161/6/RXB01]</v>
      </c>
      <c r="L206" s="91" t="s">
        <v>61</v>
      </c>
    </row>
    <row r="207" spans="2:12" x14ac:dyDescent="0.55000000000000004">
      <c r="B207" s="16" t="str">
        <f t="shared" si="12"/>
        <v>turano</v>
      </c>
      <c r="C207" s="16" t="str">
        <f t="shared" si="9"/>
        <v>Prime712</v>
      </c>
      <c r="D207" s="16">
        <f t="shared" si="13"/>
        <v>160</v>
      </c>
      <c r="E207" s="16">
        <f t="shared" si="31"/>
        <v>4</v>
      </c>
      <c r="F207" s="16" t="s">
        <v>51</v>
      </c>
      <c r="G207" s="32">
        <f t="shared" si="10"/>
        <v>36</v>
      </c>
      <c r="H207" s="1" t="s">
        <v>55</v>
      </c>
      <c r="I207" s="1" t="s">
        <v>50</v>
      </c>
      <c r="J207" s="44">
        <v>2</v>
      </c>
      <c r="K207" s="57" t="str">
        <f ca="1">"["&amp;INDIRECT(ADDRESS(ROW()+1*12,2))&amp;"/"&amp;INDIRECT(ADDRESS(ROW()+1*12,3))&amp;"/"&amp;INDIRECT(ADDRESS(ROW()+1*12,4))&amp;"/"&amp;INDIRECT(ADDRESS(ROW()+1*12,5))&amp;"/"&amp;INDIRECT(ADDRESS(ROW()+1*12,6))&amp;"]"</f>
        <v>[turano/Prime712/161/6/TXB12]</v>
      </c>
      <c r="L207" s="91" t="s">
        <v>61</v>
      </c>
    </row>
    <row r="208" spans="2:12" x14ac:dyDescent="0.55000000000000004">
      <c r="B208" s="16" t="str">
        <f t="shared" si="12"/>
        <v>turano</v>
      </c>
      <c r="C208" s="16" t="str">
        <f t="shared" si="9"/>
        <v>Prime712</v>
      </c>
      <c r="D208" s="16">
        <f t="shared" si="13"/>
        <v>160</v>
      </c>
      <c r="E208" s="16">
        <f t="shared" si="31"/>
        <v>4</v>
      </c>
      <c r="F208" s="16" t="str">
        <f t="shared" si="32"/>
        <v>RXB11</v>
      </c>
      <c r="G208" s="32">
        <f t="shared" si="10"/>
        <v>36</v>
      </c>
      <c r="H208" s="1" t="str">
        <f t="shared" ref="H208:H218" si="36">H207</f>
        <v>C2-MPO2</v>
      </c>
      <c r="I208" s="1" t="str">
        <f t="shared" ref="I208:I218" si="37">I207</f>
        <v>Bottom</v>
      </c>
      <c r="J208" s="44">
        <v>1</v>
      </c>
      <c r="K208" s="57" t="str">
        <f t="shared" ref="K208:K218" ca="1" si="38">"["&amp;INDIRECT(ADDRESS(ROW()+1*12,2))&amp;"/"&amp;INDIRECT(ADDRESS(ROW()+1*12,3))&amp;"/"&amp;INDIRECT(ADDRESS(ROW()+1*12,4))&amp;"/"&amp;INDIRECT(ADDRESS(ROW()+1*12,5))&amp;"/"&amp;INDIRECT(ADDRESS(ROW()+1*12,6))&amp;"]"</f>
        <v>[turano/Prime712/161/6/TXB11]</v>
      </c>
      <c r="L208" s="91" t="s">
        <v>61</v>
      </c>
    </row>
    <row r="209" spans="2:12" x14ac:dyDescent="0.55000000000000004">
      <c r="B209" s="16" t="str">
        <f t="shared" si="12"/>
        <v>turano</v>
      </c>
      <c r="C209" s="16" t="str">
        <f t="shared" si="9"/>
        <v>Prime712</v>
      </c>
      <c r="D209" s="16">
        <f t="shared" si="13"/>
        <v>160</v>
      </c>
      <c r="E209" s="16">
        <f t="shared" si="31"/>
        <v>4</v>
      </c>
      <c r="F209" s="16" t="str">
        <f t="shared" si="32"/>
        <v>RXB10</v>
      </c>
      <c r="G209" s="32">
        <f t="shared" si="10"/>
        <v>36</v>
      </c>
      <c r="H209" s="1" t="str">
        <f t="shared" si="36"/>
        <v>C2-MPO2</v>
      </c>
      <c r="I209" s="1" t="str">
        <f t="shared" si="37"/>
        <v>Bottom</v>
      </c>
      <c r="J209" s="44">
        <f>J207+2</f>
        <v>4</v>
      </c>
      <c r="K209" s="57" t="str">
        <f t="shared" ca="1" si="38"/>
        <v>[turano/Prime712/161/6/TXB10]</v>
      </c>
      <c r="L209" s="91" t="s">
        <v>61</v>
      </c>
    </row>
    <row r="210" spans="2:12" x14ac:dyDescent="0.55000000000000004">
      <c r="B210" s="16" t="str">
        <f t="shared" si="12"/>
        <v>turano</v>
      </c>
      <c r="C210" s="16" t="str">
        <f t="shared" si="9"/>
        <v>Prime712</v>
      </c>
      <c r="D210" s="16">
        <f t="shared" si="13"/>
        <v>160</v>
      </c>
      <c r="E210" s="16">
        <f t="shared" si="31"/>
        <v>4</v>
      </c>
      <c r="F210" s="16" t="str">
        <f t="shared" si="32"/>
        <v>RXB09</v>
      </c>
      <c r="G210" s="32">
        <f t="shared" si="10"/>
        <v>36</v>
      </c>
      <c r="H210" s="1" t="str">
        <f t="shared" si="36"/>
        <v>C2-MPO2</v>
      </c>
      <c r="I210" s="1" t="str">
        <f t="shared" si="37"/>
        <v>Bottom</v>
      </c>
      <c r="J210" s="44">
        <f t="shared" ref="J210:J218" si="39">J208+2</f>
        <v>3</v>
      </c>
      <c r="K210" s="57" t="str">
        <f t="shared" ca="1" si="38"/>
        <v>[turano/Prime712/161/6/TXB09]</v>
      </c>
      <c r="L210" s="91" t="s">
        <v>61</v>
      </c>
    </row>
    <row r="211" spans="2:12" x14ac:dyDescent="0.55000000000000004">
      <c r="B211" s="16" t="str">
        <f t="shared" si="12"/>
        <v>turano</v>
      </c>
      <c r="C211" s="16" t="str">
        <f t="shared" si="9"/>
        <v>Prime712</v>
      </c>
      <c r="D211" s="16">
        <f t="shared" si="13"/>
        <v>160</v>
      </c>
      <c r="E211" s="16">
        <f t="shared" si="31"/>
        <v>4</v>
      </c>
      <c r="F211" s="16" t="str">
        <f t="shared" si="32"/>
        <v>RXB08</v>
      </c>
      <c r="G211" s="32">
        <f t="shared" si="10"/>
        <v>36</v>
      </c>
      <c r="H211" s="1" t="str">
        <f t="shared" si="36"/>
        <v>C2-MPO2</v>
      </c>
      <c r="I211" s="1" t="str">
        <f t="shared" si="37"/>
        <v>Bottom</v>
      </c>
      <c r="J211" s="44">
        <f t="shared" si="39"/>
        <v>6</v>
      </c>
      <c r="K211" s="57" t="str">
        <f t="shared" ca="1" si="38"/>
        <v>[turano/Prime712/161/6/TXB08]</v>
      </c>
      <c r="L211" s="91" t="s">
        <v>61</v>
      </c>
    </row>
    <row r="212" spans="2:12" x14ac:dyDescent="0.55000000000000004">
      <c r="B212" s="16" t="str">
        <f t="shared" si="12"/>
        <v>turano</v>
      </c>
      <c r="C212" s="16" t="str">
        <f t="shared" ref="C212:C242" si="40">C211</f>
        <v>Prime712</v>
      </c>
      <c r="D212" s="16">
        <f t="shared" si="13"/>
        <v>160</v>
      </c>
      <c r="E212" s="16">
        <f t="shared" si="31"/>
        <v>4</v>
      </c>
      <c r="F212" s="16" t="str">
        <f t="shared" si="32"/>
        <v>RXB07</v>
      </c>
      <c r="G212" s="32">
        <f t="shared" ref="G212:G242" si="41">G211</f>
        <v>36</v>
      </c>
      <c r="H212" s="1" t="str">
        <f t="shared" si="36"/>
        <v>C2-MPO2</v>
      </c>
      <c r="I212" s="1" t="str">
        <f t="shared" si="37"/>
        <v>Bottom</v>
      </c>
      <c r="J212" s="44">
        <f t="shared" si="39"/>
        <v>5</v>
      </c>
      <c r="K212" s="57" t="str">
        <f t="shared" ca="1" si="38"/>
        <v>[turano/Prime712/161/6/TXB07]</v>
      </c>
      <c r="L212" s="91" t="s">
        <v>61</v>
      </c>
    </row>
    <row r="213" spans="2:12" x14ac:dyDescent="0.55000000000000004">
      <c r="B213" s="16" t="str">
        <f t="shared" ref="B213:B242" si="42">B212</f>
        <v>turano</v>
      </c>
      <c r="C213" s="16" t="str">
        <f t="shared" si="40"/>
        <v>Prime712</v>
      </c>
      <c r="D213" s="16">
        <f t="shared" ref="D213:D242" si="43">D212</f>
        <v>160</v>
      </c>
      <c r="E213" s="16">
        <f t="shared" si="31"/>
        <v>4</v>
      </c>
      <c r="F213" s="16" t="str">
        <f t="shared" si="32"/>
        <v>RXB06</v>
      </c>
      <c r="G213" s="32">
        <f t="shared" si="41"/>
        <v>36</v>
      </c>
      <c r="H213" s="1" t="str">
        <f t="shared" si="36"/>
        <v>C2-MPO2</v>
      </c>
      <c r="I213" s="1" t="str">
        <f t="shared" si="37"/>
        <v>Bottom</v>
      </c>
      <c r="J213" s="44">
        <f t="shared" si="39"/>
        <v>8</v>
      </c>
      <c r="K213" s="57" t="str">
        <f t="shared" ca="1" si="38"/>
        <v>[turano/Prime712/161/6/TXB06]</v>
      </c>
      <c r="L213" s="91" t="s">
        <v>61</v>
      </c>
    </row>
    <row r="214" spans="2:12" x14ac:dyDescent="0.55000000000000004">
      <c r="B214" s="16" t="str">
        <f t="shared" si="42"/>
        <v>turano</v>
      </c>
      <c r="C214" s="16" t="str">
        <f t="shared" si="40"/>
        <v>Prime712</v>
      </c>
      <c r="D214" s="16">
        <f t="shared" si="43"/>
        <v>160</v>
      </c>
      <c r="E214" s="16">
        <f t="shared" si="31"/>
        <v>4</v>
      </c>
      <c r="F214" s="16" t="str">
        <f t="shared" si="32"/>
        <v>RXB05</v>
      </c>
      <c r="G214" s="32">
        <f t="shared" si="41"/>
        <v>36</v>
      </c>
      <c r="H214" s="1" t="str">
        <f t="shared" si="36"/>
        <v>C2-MPO2</v>
      </c>
      <c r="I214" s="1" t="str">
        <f t="shared" si="37"/>
        <v>Bottom</v>
      </c>
      <c r="J214" s="44">
        <f t="shared" si="39"/>
        <v>7</v>
      </c>
      <c r="K214" s="57" t="str">
        <f t="shared" ca="1" si="38"/>
        <v>[turano/Prime712/161/6/TXB05]</v>
      </c>
      <c r="L214" s="91" t="s">
        <v>61</v>
      </c>
    </row>
    <row r="215" spans="2:12" x14ac:dyDescent="0.55000000000000004">
      <c r="B215" s="16" t="str">
        <f t="shared" si="42"/>
        <v>turano</v>
      </c>
      <c r="C215" s="16" t="str">
        <f t="shared" si="40"/>
        <v>Prime712</v>
      </c>
      <c r="D215" s="16">
        <f t="shared" si="43"/>
        <v>160</v>
      </c>
      <c r="E215" s="16">
        <f t="shared" si="31"/>
        <v>4</v>
      </c>
      <c r="F215" s="16" t="str">
        <f t="shared" si="32"/>
        <v>RXB04</v>
      </c>
      <c r="G215" s="32">
        <f t="shared" si="41"/>
        <v>36</v>
      </c>
      <c r="H215" s="1" t="str">
        <f t="shared" si="36"/>
        <v>C2-MPO2</v>
      </c>
      <c r="I215" s="1" t="str">
        <f t="shared" si="37"/>
        <v>Bottom</v>
      </c>
      <c r="J215" s="44">
        <f t="shared" si="39"/>
        <v>10</v>
      </c>
      <c r="K215" s="57" t="str">
        <f t="shared" ca="1" si="38"/>
        <v>[turano/Prime712/161/6/TXB04]</v>
      </c>
      <c r="L215" s="91" t="s">
        <v>61</v>
      </c>
    </row>
    <row r="216" spans="2:12" x14ac:dyDescent="0.55000000000000004">
      <c r="B216" s="16" t="str">
        <f t="shared" si="42"/>
        <v>turano</v>
      </c>
      <c r="C216" s="16" t="str">
        <f t="shared" si="40"/>
        <v>Prime712</v>
      </c>
      <c r="D216" s="16">
        <f t="shared" si="43"/>
        <v>160</v>
      </c>
      <c r="E216" s="16">
        <f t="shared" si="31"/>
        <v>4</v>
      </c>
      <c r="F216" s="16" t="str">
        <f t="shared" si="32"/>
        <v>RXB03</v>
      </c>
      <c r="G216" s="32">
        <f t="shared" si="41"/>
        <v>36</v>
      </c>
      <c r="H216" s="1" t="str">
        <f t="shared" si="36"/>
        <v>C2-MPO2</v>
      </c>
      <c r="I216" s="1" t="str">
        <f t="shared" si="37"/>
        <v>Bottom</v>
      </c>
      <c r="J216" s="44">
        <f t="shared" si="39"/>
        <v>9</v>
      </c>
      <c r="K216" s="57" t="str">
        <f t="shared" ca="1" si="38"/>
        <v>[turano/Prime712/161/6/TXB03]</v>
      </c>
      <c r="L216" s="91" t="s">
        <v>61</v>
      </c>
    </row>
    <row r="217" spans="2:12" x14ac:dyDescent="0.55000000000000004">
      <c r="B217" s="16" t="str">
        <f t="shared" si="42"/>
        <v>turano</v>
      </c>
      <c r="C217" s="16" t="str">
        <f t="shared" si="40"/>
        <v>Prime712</v>
      </c>
      <c r="D217" s="16">
        <f t="shared" si="43"/>
        <v>160</v>
      </c>
      <c r="E217" s="16">
        <f t="shared" si="31"/>
        <v>4</v>
      </c>
      <c r="F217" s="16" t="str">
        <f t="shared" si="32"/>
        <v>RXB02</v>
      </c>
      <c r="G217" s="32">
        <f t="shared" si="41"/>
        <v>36</v>
      </c>
      <c r="H217" s="1" t="str">
        <f t="shared" si="36"/>
        <v>C2-MPO2</v>
      </c>
      <c r="I217" s="1" t="str">
        <f t="shared" si="37"/>
        <v>Bottom</v>
      </c>
      <c r="J217" s="44">
        <f t="shared" si="39"/>
        <v>12</v>
      </c>
      <c r="K217" s="57" t="str">
        <f t="shared" ca="1" si="38"/>
        <v>[turano/Prime712/161/6/TXB02]</v>
      </c>
      <c r="L217" s="91" t="s">
        <v>61</v>
      </c>
    </row>
    <row r="218" spans="2:12" ht="14.7" thickBot="1" x14ac:dyDescent="0.6">
      <c r="B218" s="17" t="str">
        <f t="shared" si="42"/>
        <v>turano</v>
      </c>
      <c r="C218" s="17" t="str">
        <f t="shared" si="40"/>
        <v>Prime712</v>
      </c>
      <c r="D218" s="17">
        <f t="shared" si="43"/>
        <v>160</v>
      </c>
      <c r="E218" s="17">
        <f t="shared" si="31"/>
        <v>4</v>
      </c>
      <c r="F218" s="17" t="str">
        <f t="shared" si="32"/>
        <v>RXB01</v>
      </c>
      <c r="G218" s="83">
        <f t="shared" si="41"/>
        <v>36</v>
      </c>
      <c r="H218" s="14" t="str">
        <f t="shared" si="36"/>
        <v>C2-MPO2</v>
      </c>
      <c r="I218" s="14" t="str">
        <f t="shared" si="37"/>
        <v>Bottom</v>
      </c>
      <c r="J218" s="45">
        <f t="shared" si="39"/>
        <v>11</v>
      </c>
      <c r="K218" s="86" t="str">
        <f t="shared" ca="1" si="38"/>
        <v>[turano/Prime712/161/6/TXB01]</v>
      </c>
      <c r="L218" s="86" t="s">
        <v>61</v>
      </c>
    </row>
    <row r="219" spans="2:12" ht="14.7" thickTop="1" x14ac:dyDescent="0.55000000000000004">
      <c r="B219" s="18" t="str">
        <f t="shared" si="42"/>
        <v>turano</v>
      </c>
      <c r="C219" s="18" t="str">
        <f t="shared" si="40"/>
        <v>Prime712</v>
      </c>
      <c r="D219" s="18">
        <v>161</v>
      </c>
      <c r="E219" s="18">
        <v>6</v>
      </c>
      <c r="F219" s="18" t="s">
        <v>59</v>
      </c>
      <c r="G219" s="34">
        <f t="shared" si="41"/>
        <v>36</v>
      </c>
      <c r="H219" s="13" t="s">
        <v>56</v>
      </c>
      <c r="I219" s="13" t="s">
        <v>47</v>
      </c>
      <c r="J219" s="43">
        <v>1</v>
      </c>
      <c r="K219" s="91" t="str">
        <f ca="1">"["&amp;INDIRECT(ADDRESS(ROW()-1*12,2))&amp;"/"&amp;INDIRECT(ADDRESS(ROW()-1*12,3))&amp;"/"&amp;INDIRECT(ADDRESS(ROW()-1*12,4))&amp;"/"&amp;INDIRECT(ADDRESS(ROW()-1*12,5))&amp;"/"&amp;INDIRECT(ADDRESS(ROW()-1*12,6))&amp;"]"</f>
        <v>[turano/Prime712/160/4/RXB12]</v>
      </c>
      <c r="L219" s="91" t="s">
        <v>61</v>
      </c>
    </row>
    <row r="220" spans="2:12" x14ac:dyDescent="0.55000000000000004">
      <c r="B220" s="19" t="str">
        <f t="shared" si="42"/>
        <v>turano</v>
      </c>
      <c r="C220" s="19" t="str">
        <f t="shared" si="40"/>
        <v>Prime712</v>
      </c>
      <c r="D220" s="19">
        <f t="shared" si="43"/>
        <v>161</v>
      </c>
      <c r="E220" s="19">
        <f t="shared" si="31"/>
        <v>6</v>
      </c>
      <c r="F220" s="19" t="str">
        <f>LEFT(F219,3)&amp;TEXT(RIGHT(F219,2)-1,"#00")</f>
        <v>TXB11</v>
      </c>
      <c r="G220" s="32">
        <f t="shared" si="41"/>
        <v>36</v>
      </c>
      <c r="H220" s="1" t="str">
        <f>H219</f>
        <v>C1-MPO1</v>
      </c>
      <c r="I220" s="1" t="str">
        <f>I219</f>
        <v>Top</v>
      </c>
      <c r="J220" s="44">
        <f>J219+1</f>
        <v>2</v>
      </c>
      <c r="K220" s="57" t="str">
        <f t="shared" ref="K220:K230" ca="1" si="44">"["&amp;INDIRECT(ADDRESS(ROW()-1*12,2))&amp;"/"&amp;INDIRECT(ADDRESS(ROW()-1*12,3))&amp;"/"&amp;INDIRECT(ADDRESS(ROW()-1*12,4))&amp;"/"&amp;INDIRECT(ADDRESS(ROW()-1*12,5))&amp;"/"&amp;INDIRECT(ADDRESS(ROW()-1*12,6))&amp;"]"</f>
        <v>[turano/Prime712/160/4/RXB11]</v>
      </c>
      <c r="L220" s="57" t="s">
        <v>61</v>
      </c>
    </row>
    <row r="221" spans="2:12" x14ac:dyDescent="0.55000000000000004">
      <c r="B221" s="19" t="str">
        <f t="shared" si="42"/>
        <v>turano</v>
      </c>
      <c r="C221" s="19" t="str">
        <f t="shared" si="40"/>
        <v>Prime712</v>
      </c>
      <c r="D221" s="19">
        <f t="shared" si="43"/>
        <v>161</v>
      </c>
      <c r="E221" s="19">
        <f t="shared" si="31"/>
        <v>6</v>
      </c>
      <c r="F221" s="19" t="str">
        <f t="shared" ref="F221:F242" si="45">LEFT(F220,3)&amp;TEXT(RIGHT(F220,2)-1,"#00")</f>
        <v>TXB10</v>
      </c>
      <c r="G221" s="32">
        <f t="shared" si="41"/>
        <v>36</v>
      </c>
      <c r="H221" s="1" t="str">
        <f t="shared" ref="H221:H230" si="46">H220</f>
        <v>C1-MPO1</v>
      </c>
      <c r="I221" s="1" t="str">
        <f t="shared" ref="I221:I230" si="47">I220</f>
        <v>Top</v>
      </c>
      <c r="J221" s="44">
        <f t="shared" ref="J221:J230" si="48">J220+1</f>
        <v>3</v>
      </c>
      <c r="K221" s="57" t="str">
        <f t="shared" ca="1" si="44"/>
        <v>[turano/Prime712/160/4/RXB10]</v>
      </c>
      <c r="L221" s="57" t="s">
        <v>61</v>
      </c>
    </row>
    <row r="222" spans="2:12" x14ac:dyDescent="0.55000000000000004">
      <c r="B222" s="19" t="str">
        <f t="shared" si="42"/>
        <v>turano</v>
      </c>
      <c r="C222" s="19" t="str">
        <f t="shared" si="40"/>
        <v>Prime712</v>
      </c>
      <c r="D222" s="19">
        <f t="shared" si="43"/>
        <v>161</v>
      </c>
      <c r="E222" s="19">
        <f t="shared" si="31"/>
        <v>6</v>
      </c>
      <c r="F222" s="19" t="str">
        <f t="shared" si="45"/>
        <v>TXB09</v>
      </c>
      <c r="G222" s="32">
        <f t="shared" si="41"/>
        <v>36</v>
      </c>
      <c r="H222" s="1" t="str">
        <f t="shared" si="46"/>
        <v>C1-MPO1</v>
      </c>
      <c r="I222" s="1" t="str">
        <f t="shared" si="47"/>
        <v>Top</v>
      </c>
      <c r="J222" s="44">
        <f t="shared" si="48"/>
        <v>4</v>
      </c>
      <c r="K222" s="57" t="str">
        <f t="shared" ca="1" si="44"/>
        <v>[turano/Prime712/160/4/RXB09]</v>
      </c>
      <c r="L222" s="57" t="s">
        <v>61</v>
      </c>
    </row>
    <row r="223" spans="2:12" x14ac:dyDescent="0.55000000000000004">
      <c r="B223" s="19" t="str">
        <f t="shared" si="42"/>
        <v>turano</v>
      </c>
      <c r="C223" s="19" t="str">
        <f t="shared" si="40"/>
        <v>Prime712</v>
      </c>
      <c r="D223" s="19">
        <f t="shared" si="43"/>
        <v>161</v>
      </c>
      <c r="E223" s="19">
        <f t="shared" si="31"/>
        <v>6</v>
      </c>
      <c r="F223" s="19" t="str">
        <f t="shared" si="45"/>
        <v>TXB08</v>
      </c>
      <c r="G223" s="32">
        <f t="shared" si="41"/>
        <v>36</v>
      </c>
      <c r="H223" s="1" t="str">
        <f t="shared" si="46"/>
        <v>C1-MPO1</v>
      </c>
      <c r="I223" s="1" t="str">
        <f t="shared" si="47"/>
        <v>Top</v>
      </c>
      <c r="J223" s="44">
        <f t="shared" si="48"/>
        <v>5</v>
      </c>
      <c r="K223" s="57" t="str">
        <f t="shared" ca="1" si="44"/>
        <v>[turano/Prime712/160/4/RXB08]</v>
      </c>
      <c r="L223" s="57" t="s">
        <v>61</v>
      </c>
    </row>
    <row r="224" spans="2:12" x14ac:dyDescent="0.55000000000000004">
      <c r="B224" s="19" t="str">
        <f t="shared" si="42"/>
        <v>turano</v>
      </c>
      <c r="C224" s="19" t="str">
        <f t="shared" si="40"/>
        <v>Prime712</v>
      </c>
      <c r="D224" s="19">
        <f t="shared" si="43"/>
        <v>161</v>
      </c>
      <c r="E224" s="19">
        <f t="shared" si="31"/>
        <v>6</v>
      </c>
      <c r="F224" s="19" t="str">
        <f t="shared" si="45"/>
        <v>TXB07</v>
      </c>
      <c r="G224" s="32">
        <f t="shared" si="41"/>
        <v>36</v>
      </c>
      <c r="H224" s="1" t="str">
        <f t="shared" si="46"/>
        <v>C1-MPO1</v>
      </c>
      <c r="I224" s="1" t="str">
        <f t="shared" si="47"/>
        <v>Top</v>
      </c>
      <c r="J224" s="44">
        <f t="shared" si="48"/>
        <v>6</v>
      </c>
      <c r="K224" s="57" t="str">
        <f t="shared" ca="1" si="44"/>
        <v>[turano/Prime712/160/4/RXB07]</v>
      </c>
      <c r="L224" s="57" t="s">
        <v>61</v>
      </c>
    </row>
    <row r="225" spans="2:12" x14ac:dyDescent="0.55000000000000004">
      <c r="B225" s="19" t="str">
        <f t="shared" si="42"/>
        <v>turano</v>
      </c>
      <c r="C225" s="19" t="str">
        <f t="shared" si="40"/>
        <v>Prime712</v>
      </c>
      <c r="D225" s="19">
        <f t="shared" si="43"/>
        <v>161</v>
      </c>
      <c r="E225" s="19">
        <f t="shared" si="31"/>
        <v>6</v>
      </c>
      <c r="F225" s="19" t="str">
        <f t="shared" si="45"/>
        <v>TXB06</v>
      </c>
      <c r="G225" s="32">
        <f t="shared" si="41"/>
        <v>36</v>
      </c>
      <c r="H225" s="1" t="str">
        <f t="shared" si="46"/>
        <v>C1-MPO1</v>
      </c>
      <c r="I225" s="1" t="str">
        <f t="shared" si="47"/>
        <v>Top</v>
      </c>
      <c r="J225" s="44">
        <f t="shared" si="48"/>
        <v>7</v>
      </c>
      <c r="K225" s="57" t="str">
        <f t="shared" ca="1" si="44"/>
        <v>[turano/Prime712/160/4/RXB06]</v>
      </c>
      <c r="L225" s="57" t="s">
        <v>61</v>
      </c>
    </row>
    <row r="226" spans="2:12" x14ac:dyDescent="0.55000000000000004">
      <c r="B226" s="19" t="str">
        <f t="shared" si="42"/>
        <v>turano</v>
      </c>
      <c r="C226" s="19" t="str">
        <f t="shared" si="40"/>
        <v>Prime712</v>
      </c>
      <c r="D226" s="19">
        <f t="shared" si="43"/>
        <v>161</v>
      </c>
      <c r="E226" s="19">
        <f t="shared" si="31"/>
        <v>6</v>
      </c>
      <c r="F226" s="19" t="str">
        <f t="shared" si="45"/>
        <v>TXB05</v>
      </c>
      <c r="G226" s="32">
        <f t="shared" si="41"/>
        <v>36</v>
      </c>
      <c r="H226" s="1" t="str">
        <f t="shared" si="46"/>
        <v>C1-MPO1</v>
      </c>
      <c r="I226" s="1" t="str">
        <f t="shared" si="47"/>
        <v>Top</v>
      </c>
      <c r="J226" s="44">
        <f t="shared" si="48"/>
        <v>8</v>
      </c>
      <c r="K226" s="57" t="str">
        <f t="shared" ca="1" si="44"/>
        <v>[turano/Prime712/160/4/RXB05]</v>
      </c>
      <c r="L226" s="57" t="s">
        <v>61</v>
      </c>
    </row>
    <row r="227" spans="2:12" x14ac:dyDescent="0.55000000000000004">
      <c r="B227" s="19" t="str">
        <f t="shared" si="42"/>
        <v>turano</v>
      </c>
      <c r="C227" s="19" t="str">
        <f t="shared" si="40"/>
        <v>Prime712</v>
      </c>
      <c r="D227" s="19">
        <f t="shared" si="43"/>
        <v>161</v>
      </c>
      <c r="E227" s="19">
        <f t="shared" si="31"/>
        <v>6</v>
      </c>
      <c r="F227" s="19" t="str">
        <f t="shared" si="45"/>
        <v>TXB04</v>
      </c>
      <c r="G227" s="32">
        <f t="shared" si="41"/>
        <v>36</v>
      </c>
      <c r="H227" s="1" t="str">
        <f t="shared" si="46"/>
        <v>C1-MPO1</v>
      </c>
      <c r="I227" s="1" t="str">
        <f t="shared" si="47"/>
        <v>Top</v>
      </c>
      <c r="J227" s="44">
        <f t="shared" si="48"/>
        <v>9</v>
      </c>
      <c r="K227" s="57" t="str">
        <f t="shared" ca="1" si="44"/>
        <v>[turano/Prime712/160/4/RXB04]</v>
      </c>
      <c r="L227" s="57" t="s">
        <v>61</v>
      </c>
    </row>
    <row r="228" spans="2:12" x14ac:dyDescent="0.55000000000000004">
      <c r="B228" s="19" t="str">
        <f t="shared" si="42"/>
        <v>turano</v>
      </c>
      <c r="C228" s="19" t="str">
        <f t="shared" si="40"/>
        <v>Prime712</v>
      </c>
      <c r="D228" s="19">
        <f t="shared" si="43"/>
        <v>161</v>
      </c>
      <c r="E228" s="19">
        <f t="shared" si="31"/>
        <v>6</v>
      </c>
      <c r="F228" s="19" t="str">
        <f t="shared" si="45"/>
        <v>TXB03</v>
      </c>
      <c r="G228" s="32">
        <f t="shared" si="41"/>
        <v>36</v>
      </c>
      <c r="H228" s="1" t="str">
        <f t="shared" si="46"/>
        <v>C1-MPO1</v>
      </c>
      <c r="I228" s="1" t="str">
        <f t="shared" si="47"/>
        <v>Top</v>
      </c>
      <c r="J228" s="44">
        <f t="shared" si="48"/>
        <v>10</v>
      </c>
      <c r="K228" s="57" t="str">
        <f t="shared" ca="1" si="44"/>
        <v>[turano/Prime712/160/4/RXB03]</v>
      </c>
      <c r="L228" s="57" t="s">
        <v>61</v>
      </c>
    </row>
    <row r="229" spans="2:12" x14ac:dyDescent="0.55000000000000004">
      <c r="B229" s="19" t="str">
        <f t="shared" si="42"/>
        <v>turano</v>
      </c>
      <c r="C229" s="19" t="str">
        <f t="shared" si="40"/>
        <v>Prime712</v>
      </c>
      <c r="D229" s="19">
        <f t="shared" si="43"/>
        <v>161</v>
      </c>
      <c r="E229" s="19">
        <f t="shared" si="31"/>
        <v>6</v>
      </c>
      <c r="F229" s="19" t="str">
        <f t="shared" si="45"/>
        <v>TXB02</v>
      </c>
      <c r="G229" s="32">
        <f t="shared" si="41"/>
        <v>36</v>
      </c>
      <c r="H229" s="1" t="str">
        <f t="shared" si="46"/>
        <v>C1-MPO1</v>
      </c>
      <c r="I229" s="1" t="str">
        <f t="shared" si="47"/>
        <v>Top</v>
      </c>
      <c r="J229" s="44">
        <f t="shared" si="48"/>
        <v>11</v>
      </c>
      <c r="K229" s="57" t="str">
        <f t="shared" ca="1" si="44"/>
        <v>[turano/Prime712/160/4/RXB02]</v>
      </c>
      <c r="L229" s="57" t="s">
        <v>61</v>
      </c>
    </row>
    <row r="230" spans="2:12" x14ac:dyDescent="0.55000000000000004">
      <c r="B230" s="19" t="str">
        <f t="shared" si="42"/>
        <v>turano</v>
      </c>
      <c r="C230" s="19" t="str">
        <f t="shared" si="40"/>
        <v>Prime712</v>
      </c>
      <c r="D230" s="19">
        <f t="shared" si="43"/>
        <v>161</v>
      </c>
      <c r="E230" s="19">
        <f t="shared" si="31"/>
        <v>6</v>
      </c>
      <c r="F230" s="19" t="str">
        <f t="shared" si="45"/>
        <v>TXB01</v>
      </c>
      <c r="G230" s="32">
        <f t="shared" si="41"/>
        <v>36</v>
      </c>
      <c r="H230" s="1" t="str">
        <f t="shared" si="46"/>
        <v>C1-MPO1</v>
      </c>
      <c r="I230" s="1" t="str">
        <f t="shared" si="47"/>
        <v>Top</v>
      </c>
      <c r="J230" s="44">
        <f t="shared" si="48"/>
        <v>12</v>
      </c>
      <c r="K230" s="57" t="str">
        <f t="shared" ca="1" si="44"/>
        <v>[turano/Prime712/160/4/RXB01]</v>
      </c>
      <c r="L230" s="57" t="s">
        <v>61</v>
      </c>
    </row>
    <row r="231" spans="2:12" x14ac:dyDescent="0.55000000000000004">
      <c r="B231" s="19" t="str">
        <f t="shared" si="42"/>
        <v>turano</v>
      </c>
      <c r="C231" s="19" t="str">
        <f t="shared" si="40"/>
        <v>Prime712</v>
      </c>
      <c r="D231" s="19">
        <f t="shared" si="43"/>
        <v>161</v>
      </c>
      <c r="E231" s="19">
        <f t="shared" si="31"/>
        <v>6</v>
      </c>
      <c r="F231" s="19" t="s">
        <v>51</v>
      </c>
      <c r="G231" s="32">
        <f t="shared" si="41"/>
        <v>36</v>
      </c>
      <c r="H231" s="1" t="s">
        <v>57</v>
      </c>
      <c r="I231" s="1" t="s">
        <v>50</v>
      </c>
      <c r="J231" s="44">
        <v>2</v>
      </c>
      <c r="K231" s="57" t="str">
        <f ca="1">"["&amp;INDIRECT(ADDRESS(ROW()-3*12,2))&amp;"/"&amp;INDIRECT(ADDRESS(ROW()-3*12,3))&amp;"/"&amp;INDIRECT(ADDRESS(ROW()-3*12,4))&amp;"/"&amp;INDIRECT(ADDRESS(ROW()-3*12,5))&amp;"/"&amp;INDIRECT(ADDRESS(ROW()-3*12,6))&amp;"]"</f>
        <v>[turano/Prime712/160/4/TXB12]</v>
      </c>
      <c r="L231" s="57" t="s">
        <v>61</v>
      </c>
    </row>
    <row r="232" spans="2:12" x14ac:dyDescent="0.55000000000000004">
      <c r="B232" s="19" t="str">
        <f t="shared" si="42"/>
        <v>turano</v>
      </c>
      <c r="C232" s="19" t="str">
        <f t="shared" si="40"/>
        <v>Prime712</v>
      </c>
      <c r="D232" s="19">
        <f t="shared" si="43"/>
        <v>161</v>
      </c>
      <c r="E232" s="19">
        <f t="shared" si="31"/>
        <v>6</v>
      </c>
      <c r="F232" s="19" t="str">
        <f t="shared" si="45"/>
        <v>RXB11</v>
      </c>
      <c r="G232" s="32">
        <f t="shared" si="41"/>
        <v>36</v>
      </c>
      <c r="H232" s="1" t="str">
        <f t="shared" ref="H232:H242" si="49">H231</f>
        <v>C1-MPO2</v>
      </c>
      <c r="I232" s="1" t="str">
        <f t="shared" ref="I232:I242" si="50">I231</f>
        <v>Bottom</v>
      </c>
      <c r="J232" s="44">
        <v>1</v>
      </c>
      <c r="K232" s="57" t="str">
        <f t="shared" ref="K232:K242" ca="1" si="51">"["&amp;INDIRECT(ADDRESS(ROW()-3*12,2))&amp;"/"&amp;INDIRECT(ADDRESS(ROW()-3*12,3))&amp;"/"&amp;INDIRECT(ADDRESS(ROW()-3*12,4))&amp;"/"&amp;INDIRECT(ADDRESS(ROW()-3*12,5))&amp;"/"&amp;INDIRECT(ADDRESS(ROW()-3*12,6))&amp;"]"</f>
        <v>[turano/Prime712/160/4/TXB11]</v>
      </c>
      <c r="L232" s="57" t="s">
        <v>61</v>
      </c>
    </row>
    <row r="233" spans="2:12" x14ac:dyDescent="0.55000000000000004">
      <c r="B233" s="19" t="str">
        <f t="shared" si="42"/>
        <v>turano</v>
      </c>
      <c r="C233" s="19" t="str">
        <f t="shared" si="40"/>
        <v>Prime712</v>
      </c>
      <c r="D233" s="19">
        <f t="shared" si="43"/>
        <v>161</v>
      </c>
      <c r="E233" s="19">
        <f t="shared" si="31"/>
        <v>6</v>
      </c>
      <c r="F233" s="19" t="str">
        <f t="shared" si="45"/>
        <v>RXB10</v>
      </c>
      <c r="G233" s="32">
        <f t="shared" si="41"/>
        <v>36</v>
      </c>
      <c r="H233" s="1" t="str">
        <f t="shared" si="49"/>
        <v>C1-MPO2</v>
      </c>
      <c r="I233" s="1" t="str">
        <f t="shared" si="50"/>
        <v>Bottom</v>
      </c>
      <c r="J233" s="44">
        <f>J231+2</f>
        <v>4</v>
      </c>
      <c r="K233" s="57" t="str">
        <f t="shared" ca="1" si="51"/>
        <v>[turano/Prime712/160/4/TXB10]</v>
      </c>
      <c r="L233" s="57" t="s">
        <v>61</v>
      </c>
    </row>
    <row r="234" spans="2:12" x14ac:dyDescent="0.55000000000000004">
      <c r="B234" s="19" t="str">
        <f t="shared" si="42"/>
        <v>turano</v>
      </c>
      <c r="C234" s="19" t="str">
        <f t="shared" si="40"/>
        <v>Prime712</v>
      </c>
      <c r="D234" s="19">
        <f t="shared" si="43"/>
        <v>161</v>
      </c>
      <c r="E234" s="19">
        <f t="shared" si="31"/>
        <v>6</v>
      </c>
      <c r="F234" s="19" t="str">
        <f t="shared" si="45"/>
        <v>RXB09</v>
      </c>
      <c r="G234" s="32">
        <f t="shared" si="41"/>
        <v>36</v>
      </c>
      <c r="H234" s="1" t="str">
        <f t="shared" si="49"/>
        <v>C1-MPO2</v>
      </c>
      <c r="I234" s="1" t="str">
        <f t="shared" si="50"/>
        <v>Bottom</v>
      </c>
      <c r="J234" s="44">
        <f t="shared" ref="J234:J242" si="52">J232+2</f>
        <v>3</v>
      </c>
      <c r="K234" s="57" t="str">
        <f t="shared" ca="1" si="51"/>
        <v>[turano/Prime712/160/4/TXB09]</v>
      </c>
      <c r="L234" s="57" t="s">
        <v>61</v>
      </c>
    </row>
    <row r="235" spans="2:12" x14ac:dyDescent="0.55000000000000004">
      <c r="B235" s="19" t="str">
        <f t="shared" si="42"/>
        <v>turano</v>
      </c>
      <c r="C235" s="19" t="str">
        <f t="shared" si="40"/>
        <v>Prime712</v>
      </c>
      <c r="D235" s="19">
        <f t="shared" si="43"/>
        <v>161</v>
      </c>
      <c r="E235" s="19">
        <f t="shared" si="31"/>
        <v>6</v>
      </c>
      <c r="F235" s="19" t="str">
        <f t="shared" si="45"/>
        <v>RXB08</v>
      </c>
      <c r="G235" s="32">
        <f t="shared" si="41"/>
        <v>36</v>
      </c>
      <c r="H235" s="1" t="str">
        <f t="shared" si="49"/>
        <v>C1-MPO2</v>
      </c>
      <c r="I235" s="1" t="str">
        <f t="shared" si="50"/>
        <v>Bottom</v>
      </c>
      <c r="J235" s="44">
        <f t="shared" si="52"/>
        <v>6</v>
      </c>
      <c r="K235" s="57" t="str">
        <f t="shared" ca="1" si="51"/>
        <v>[turano/Prime712/160/4/TXB08]</v>
      </c>
      <c r="L235" s="57" t="s">
        <v>61</v>
      </c>
    </row>
    <row r="236" spans="2:12" x14ac:dyDescent="0.55000000000000004">
      <c r="B236" s="19" t="str">
        <f t="shared" si="42"/>
        <v>turano</v>
      </c>
      <c r="C236" s="19" t="str">
        <f t="shared" si="40"/>
        <v>Prime712</v>
      </c>
      <c r="D236" s="19">
        <f t="shared" si="43"/>
        <v>161</v>
      </c>
      <c r="E236" s="19">
        <f t="shared" si="31"/>
        <v>6</v>
      </c>
      <c r="F236" s="19" t="str">
        <f t="shared" si="45"/>
        <v>RXB07</v>
      </c>
      <c r="G236" s="32">
        <f t="shared" si="41"/>
        <v>36</v>
      </c>
      <c r="H236" s="1" t="str">
        <f t="shared" si="49"/>
        <v>C1-MPO2</v>
      </c>
      <c r="I236" s="1" t="str">
        <f t="shared" si="50"/>
        <v>Bottom</v>
      </c>
      <c r="J236" s="44">
        <f t="shared" si="52"/>
        <v>5</v>
      </c>
      <c r="K236" s="57" t="str">
        <f t="shared" ca="1" si="51"/>
        <v>[turano/Prime712/160/4/TXB07]</v>
      </c>
      <c r="L236" s="57" t="s">
        <v>61</v>
      </c>
    </row>
    <row r="237" spans="2:12" x14ac:dyDescent="0.55000000000000004">
      <c r="B237" s="19" t="str">
        <f t="shared" si="42"/>
        <v>turano</v>
      </c>
      <c r="C237" s="19" t="str">
        <f t="shared" si="40"/>
        <v>Prime712</v>
      </c>
      <c r="D237" s="19">
        <f t="shared" si="43"/>
        <v>161</v>
      </c>
      <c r="E237" s="19">
        <f t="shared" si="31"/>
        <v>6</v>
      </c>
      <c r="F237" s="19" t="str">
        <f t="shared" si="45"/>
        <v>RXB06</v>
      </c>
      <c r="G237" s="32">
        <f t="shared" si="41"/>
        <v>36</v>
      </c>
      <c r="H237" s="1" t="str">
        <f t="shared" si="49"/>
        <v>C1-MPO2</v>
      </c>
      <c r="I237" s="1" t="str">
        <f t="shared" si="50"/>
        <v>Bottom</v>
      </c>
      <c r="J237" s="44">
        <f t="shared" si="52"/>
        <v>8</v>
      </c>
      <c r="K237" s="57" t="str">
        <f t="shared" ca="1" si="51"/>
        <v>[turano/Prime712/160/4/TXB06]</v>
      </c>
      <c r="L237" s="57" t="s">
        <v>61</v>
      </c>
    </row>
    <row r="238" spans="2:12" x14ac:dyDescent="0.55000000000000004">
      <c r="B238" s="19" t="str">
        <f t="shared" si="42"/>
        <v>turano</v>
      </c>
      <c r="C238" s="19" t="str">
        <f t="shared" si="40"/>
        <v>Prime712</v>
      </c>
      <c r="D238" s="19">
        <f t="shared" si="43"/>
        <v>161</v>
      </c>
      <c r="E238" s="19">
        <f t="shared" si="31"/>
        <v>6</v>
      </c>
      <c r="F238" s="19" t="str">
        <f t="shared" si="45"/>
        <v>RXB05</v>
      </c>
      <c r="G238" s="32">
        <f t="shared" si="41"/>
        <v>36</v>
      </c>
      <c r="H238" s="1" t="str">
        <f t="shared" si="49"/>
        <v>C1-MPO2</v>
      </c>
      <c r="I238" s="1" t="str">
        <f t="shared" si="50"/>
        <v>Bottom</v>
      </c>
      <c r="J238" s="44">
        <f t="shared" si="52"/>
        <v>7</v>
      </c>
      <c r="K238" s="57" t="str">
        <f t="shared" ca="1" si="51"/>
        <v>[turano/Prime712/160/4/TXB05]</v>
      </c>
      <c r="L238" s="57" t="s">
        <v>61</v>
      </c>
    </row>
    <row r="239" spans="2:12" x14ac:dyDescent="0.55000000000000004">
      <c r="B239" s="19" t="str">
        <f t="shared" si="42"/>
        <v>turano</v>
      </c>
      <c r="C239" s="19" t="str">
        <f t="shared" si="40"/>
        <v>Prime712</v>
      </c>
      <c r="D239" s="19">
        <f t="shared" si="43"/>
        <v>161</v>
      </c>
      <c r="E239" s="19">
        <f t="shared" si="31"/>
        <v>6</v>
      </c>
      <c r="F239" s="19" t="str">
        <f t="shared" si="45"/>
        <v>RXB04</v>
      </c>
      <c r="G239" s="32">
        <f t="shared" si="41"/>
        <v>36</v>
      </c>
      <c r="H239" s="1" t="str">
        <f t="shared" si="49"/>
        <v>C1-MPO2</v>
      </c>
      <c r="I239" s="1" t="str">
        <f t="shared" si="50"/>
        <v>Bottom</v>
      </c>
      <c r="J239" s="44">
        <f t="shared" si="52"/>
        <v>10</v>
      </c>
      <c r="K239" s="57" t="str">
        <f t="shared" ca="1" si="51"/>
        <v>[turano/Prime712/160/4/TXB04]</v>
      </c>
      <c r="L239" s="57" t="s">
        <v>61</v>
      </c>
    </row>
    <row r="240" spans="2:12" x14ac:dyDescent="0.55000000000000004">
      <c r="B240" s="19" t="str">
        <f t="shared" si="42"/>
        <v>turano</v>
      </c>
      <c r="C240" s="19" t="str">
        <f t="shared" si="40"/>
        <v>Prime712</v>
      </c>
      <c r="D240" s="19">
        <f t="shared" si="43"/>
        <v>161</v>
      </c>
      <c r="E240" s="19">
        <f t="shared" si="31"/>
        <v>6</v>
      </c>
      <c r="F240" s="19" t="str">
        <f t="shared" si="45"/>
        <v>RXB03</v>
      </c>
      <c r="G240" s="32">
        <f t="shared" si="41"/>
        <v>36</v>
      </c>
      <c r="H240" s="1" t="str">
        <f t="shared" si="49"/>
        <v>C1-MPO2</v>
      </c>
      <c r="I240" s="1" t="str">
        <f t="shared" si="50"/>
        <v>Bottom</v>
      </c>
      <c r="J240" s="44">
        <f t="shared" si="52"/>
        <v>9</v>
      </c>
      <c r="K240" s="57" t="str">
        <f t="shared" ca="1" si="51"/>
        <v>[turano/Prime712/160/4/TXB03]</v>
      </c>
      <c r="L240" s="57" t="s">
        <v>61</v>
      </c>
    </row>
    <row r="241" spans="2:12" x14ac:dyDescent="0.55000000000000004">
      <c r="B241" s="19" t="str">
        <f t="shared" si="42"/>
        <v>turano</v>
      </c>
      <c r="C241" s="19" t="str">
        <f t="shared" si="40"/>
        <v>Prime712</v>
      </c>
      <c r="D241" s="19">
        <f t="shared" si="43"/>
        <v>161</v>
      </c>
      <c r="E241" s="19">
        <f t="shared" si="31"/>
        <v>6</v>
      </c>
      <c r="F241" s="19" t="str">
        <f t="shared" si="45"/>
        <v>RXB02</v>
      </c>
      <c r="G241" s="32">
        <f t="shared" si="41"/>
        <v>36</v>
      </c>
      <c r="H241" s="1" t="str">
        <f t="shared" si="49"/>
        <v>C1-MPO2</v>
      </c>
      <c r="I241" s="1" t="str">
        <f t="shared" si="50"/>
        <v>Bottom</v>
      </c>
      <c r="J241" s="44">
        <f t="shared" si="52"/>
        <v>12</v>
      </c>
      <c r="K241" s="57" t="str">
        <f t="shared" ca="1" si="51"/>
        <v>[turano/Prime712/160/4/TXB02]</v>
      </c>
      <c r="L241" s="57" t="s">
        <v>61</v>
      </c>
    </row>
    <row r="242" spans="2:12" ht="14.7" thickBot="1" x14ac:dyDescent="0.6">
      <c r="B242" s="20" t="str">
        <f t="shared" si="42"/>
        <v>turano</v>
      </c>
      <c r="C242" s="20" t="str">
        <f t="shared" si="40"/>
        <v>Prime712</v>
      </c>
      <c r="D242" s="20">
        <f t="shared" si="43"/>
        <v>161</v>
      </c>
      <c r="E242" s="20">
        <f t="shared" si="31"/>
        <v>6</v>
      </c>
      <c r="F242" s="20" t="str">
        <f t="shared" si="45"/>
        <v>RXB01</v>
      </c>
      <c r="G242" s="33">
        <f t="shared" si="41"/>
        <v>36</v>
      </c>
      <c r="H242" s="14" t="str">
        <f t="shared" si="49"/>
        <v>C1-MPO2</v>
      </c>
      <c r="I242" s="14" t="str">
        <f t="shared" si="50"/>
        <v>Bottom</v>
      </c>
      <c r="J242" s="45">
        <f t="shared" si="52"/>
        <v>11</v>
      </c>
      <c r="K242" s="86" t="str">
        <f t="shared" ca="1" si="51"/>
        <v>[turano/Prime712/160/4/TXB01]</v>
      </c>
      <c r="L242" s="86" t="s">
        <v>61</v>
      </c>
    </row>
    <row r="243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9FF6C-1B4D-4AC5-BBF5-69C8C48E8854}">
  <sheetPr>
    <pageSetUpPr fitToPage="1"/>
  </sheetPr>
  <dimension ref="B1:L147"/>
  <sheetViews>
    <sheetView workbookViewId="0">
      <pane ySplit="2" topLeftCell="A38" activePane="bottomLeft" state="frozen"/>
      <selection pane="bottomLeft" activeCell="K88" sqref="K88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81" bestFit="1" customWidth="1"/>
    <col min="11" max="12" width="25.05078125" style="81" bestFit="1" customWidth="1"/>
  </cols>
  <sheetData>
    <row r="1" spans="2:12" ht="14.7" thickBot="1" x14ac:dyDescent="0.6"/>
    <row r="2" spans="2:12" ht="15" thickTop="1" thickBot="1" x14ac:dyDescent="0.6">
      <c r="B2" s="36" t="s">
        <v>8</v>
      </c>
      <c r="C2" s="37" t="s">
        <v>17</v>
      </c>
      <c r="D2" s="37" t="s">
        <v>15</v>
      </c>
      <c r="E2" s="37" t="s">
        <v>16</v>
      </c>
      <c r="F2" s="39" t="s">
        <v>2</v>
      </c>
      <c r="G2" s="40" t="s">
        <v>4</v>
      </c>
      <c r="H2" s="38" t="s">
        <v>9</v>
      </c>
      <c r="I2" s="38" t="s">
        <v>10</v>
      </c>
      <c r="J2" s="42" t="s">
        <v>11</v>
      </c>
      <c r="K2" s="41" t="s">
        <v>12</v>
      </c>
      <c r="L2" s="41" t="s">
        <v>12</v>
      </c>
    </row>
    <row r="3" spans="2:12" ht="14.7" customHeight="1" thickTop="1" x14ac:dyDescent="0.55000000000000004">
      <c r="B3" s="35" t="s">
        <v>13</v>
      </c>
      <c r="C3" s="35" t="s">
        <v>18</v>
      </c>
      <c r="D3" s="35">
        <v>50</v>
      </c>
      <c r="E3" s="35"/>
      <c r="F3" s="35" t="s">
        <v>3</v>
      </c>
      <c r="G3" s="34">
        <v>40</v>
      </c>
      <c r="H3" s="13">
        <v>1</v>
      </c>
      <c r="I3" s="13" t="s">
        <v>0</v>
      </c>
      <c r="J3" s="43">
        <v>1</v>
      </c>
      <c r="K3" s="46"/>
      <c r="L3" s="46"/>
    </row>
    <row r="4" spans="2:12" x14ac:dyDescent="0.55000000000000004">
      <c r="B4" s="21" t="s">
        <v>13</v>
      </c>
      <c r="C4" s="21" t="s">
        <v>18</v>
      </c>
      <c r="D4" s="21">
        <v>50</v>
      </c>
      <c r="E4" s="21"/>
      <c r="F4" s="21" t="str">
        <f>SUBSTITUTE(F3,"RX", "TX")</f>
        <v>TXA01</v>
      </c>
      <c r="G4" s="32">
        <v>40</v>
      </c>
      <c r="H4" s="1">
        <v>1</v>
      </c>
      <c r="I4" s="1" t="s">
        <v>0</v>
      </c>
      <c r="J4" s="44">
        <v>1</v>
      </c>
      <c r="K4" s="47"/>
      <c r="L4" s="47"/>
    </row>
    <row r="5" spans="2:12" x14ac:dyDescent="0.55000000000000004">
      <c r="B5" s="21" t="s">
        <v>13</v>
      </c>
      <c r="C5" s="21" t="s">
        <v>18</v>
      </c>
      <c r="D5" s="21">
        <v>50</v>
      </c>
      <c r="E5" s="21"/>
      <c r="F5" s="21" t="str">
        <f>LEFT(F3,3)&amp;TEXT(RIGHT(F3,2)+1,"#00")</f>
        <v>RXA02</v>
      </c>
      <c r="G5" s="32">
        <v>40</v>
      </c>
      <c r="H5" s="1">
        <v>1</v>
      </c>
      <c r="I5" s="1" t="s">
        <v>0</v>
      </c>
      <c r="J5" s="44">
        <f>J3+1</f>
        <v>2</v>
      </c>
      <c r="K5" s="57"/>
      <c r="L5" s="57"/>
    </row>
    <row r="6" spans="2:12" x14ac:dyDescent="0.55000000000000004">
      <c r="B6" s="21" t="s">
        <v>13</v>
      </c>
      <c r="C6" s="21" t="s">
        <v>18</v>
      </c>
      <c r="D6" s="21">
        <v>50</v>
      </c>
      <c r="E6" s="21"/>
      <c r="F6" s="21" t="str">
        <f>LEFT(F4,3)&amp;TEXT(RIGHT(F4,2)+1,"#00")</f>
        <v>TXA02</v>
      </c>
      <c r="G6" s="32">
        <v>40</v>
      </c>
      <c r="H6" s="1">
        <v>1</v>
      </c>
      <c r="I6" s="1" t="s">
        <v>0</v>
      </c>
      <c r="J6" s="44">
        <f t="shared" ref="J6:J69" si="0">J4+1</f>
        <v>2</v>
      </c>
      <c r="K6" s="57"/>
      <c r="L6" s="57"/>
    </row>
    <row r="7" spans="2:12" x14ac:dyDescent="0.55000000000000004">
      <c r="B7" s="21" t="s">
        <v>13</v>
      </c>
      <c r="C7" s="21" t="s">
        <v>18</v>
      </c>
      <c r="D7" s="21">
        <v>50</v>
      </c>
      <c r="E7" s="21"/>
      <c r="F7" s="21" t="str">
        <f t="shared" ref="F7:F26" si="1">LEFT(F5,3)&amp;TEXT(RIGHT(F5,2)+1,"#00")</f>
        <v>RXA03</v>
      </c>
      <c r="G7" s="32">
        <v>40</v>
      </c>
      <c r="H7" s="1">
        <v>1</v>
      </c>
      <c r="I7" s="1" t="s">
        <v>0</v>
      </c>
      <c r="J7" s="44">
        <f t="shared" si="0"/>
        <v>3</v>
      </c>
      <c r="K7" s="57"/>
      <c r="L7" s="57"/>
    </row>
    <row r="8" spans="2:12" x14ac:dyDescent="0.55000000000000004">
      <c r="B8" s="21" t="s">
        <v>13</v>
      </c>
      <c r="C8" s="21" t="s">
        <v>18</v>
      </c>
      <c r="D8" s="21">
        <v>50</v>
      </c>
      <c r="E8" s="21"/>
      <c r="F8" s="21" t="str">
        <f t="shared" si="1"/>
        <v>TXA03</v>
      </c>
      <c r="G8" s="32">
        <v>40</v>
      </c>
      <c r="H8" s="1">
        <v>1</v>
      </c>
      <c r="I8" s="1" t="s">
        <v>0</v>
      </c>
      <c r="J8" s="44">
        <f t="shared" si="0"/>
        <v>3</v>
      </c>
      <c r="K8" s="57"/>
      <c r="L8" s="57"/>
    </row>
    <row r="9" spans="2:12" x14ac:dyDescent="0.55000000000000004">
      <c r="B9" s="21" t="s">
        <v>13</v>
      </c>
      <c r="C9" s="21" t="s">
        <v>18</v>
      </c>
      <c r="D9" s="21">
        <v>50</v>
      </c>
      <c r="E9" s="21"/>
      <c r="F9" s="21" t="str">
        <f t="shared" si="1"/>
        <v>RXA04</v>
      </c>
      <c r="G9" s="32">
        <v>40</v>
      </c>
      <c r="H9" s="1">
        <v>1</v>
      </c>
      <c r="I9" s="1" t="s">
        <v>0</v>
      </c>
      <c r="J9" s="44">
        <f t="shared" si="0"/>
        <v>4</v>
      </c>
      <c r="K9" s="57"/>
      <c r="L9" s="57"/>
    </row>
    <row r="10" spans="2:12" x14ac:dyDescent="0.55000000000000004">
      <c r="B10" s="21" t="s">
        <v>13</v>
      </c>
      <c r="C10" s="21" t="s">
        <v>18</v>
      </c>
      <c r="D10" s="21">
        <v>50</v>
      </c>
      <c r="E10" s="21"/>
      <c r="F10" s="21" t="str">
        <f t="shared" si="1"/>
        <v>TXA04</v>
      </c>
      <c r="G10" s="32">
        <v>40</v>
      </c>
      <c r="H10" s="1">
        <v>1</v>
      </c>
      <c r="I10" s="1" t="s">
        <v>0</v>
      </c>
      <c r="J10" s="44">
        <f t="shared" si="0"/>
        <v>4</v>
      </c>
      <c r="K10" s="57"/>
      <c r="L10" s="57"/>
    </row>
    <row r="11" spans="2:12" x14ac:dyDescent="0.55000000000000004">
      <c r="B11" s="21" t="s">
        <v>13</v>
      </c>
      <c r="C11" s="21" t="s">
        <v>18</v>
      </c>
      <c r="D11" s="21">
        <v>50</v>
      </c>
      <c r="E11" s="21"/>
      <c r="F11" s="21" t="str">
        <f t="shared" si="1"/>
        <v>RXA05</v>
      </c>
      <c r="G11" s="32">
        <v>40</v>
      </c>
      <c r="H11" s="1">
        <v>1</v>
      </c>
      <c r="I11" s="1" t="s">
        <v>0</v>
      </c>
      <c r="J11" s="44">
        <f t="shared" si="0"/>
        <v>5</v>
      </c>
      <c r="K11" s="47"/>
      <c r="L11" s="47"/>
    </row>
    <row r="12" spans="2:12" x14ac:dyDescent="0.55000000000000004">
      <c r="B12" s="21" t="s">
        <v>13</v>
      </c>
      <c r="C12" s="21" t="s">
        <v>18</v>
      </c>
      <c r="D12" s="21">
        <v>50</v>
      </c>
      <c r="E12" s="21"/>
      <c r="F12" s="21" t="str">
        <f t="shared" si="1"/>
        <v>TXA05</v>
      </c>
      <c r="G12" s="32">
        <v>40</v>
      </c>
      <c r="H12" s="1">
        <v>1</v>
      </c>
      <c r="I12" s="1" t="s">
        <v>0</v>
      </c>
      <c r="J12" s="44">
        <f t="shared" si="0"/>
        <v>5</v>
      </c>
      <c r="K12" s="47"/>
      <c r="L12" s="47"/>
    </row>
    <row r="13" spans="2:12" x14ac:dyDescent="0.55000000000000004">
      <c r="B13" s="21" t="s">
        <v>13</v>
      </c>
      <c r="C13" s="21" t="s">
        <v>18</v>
      </c>
      <c r="D13" s="21">
        <v>50</v>
      </c>
      <c r="E13" s="21"/>
      <c r="F13" s="21" t="str">
        <f t="shared" si="1"/>
        <v>RXA06</v>
      </c>
      <c r="G13" s="32">
        <v>40</v>
      </c>
      <c r="H13" s="1">
        <v>1</v>
      </c>
      <c r="I13" s="1" t="s">
        <v>0</v>
      </c>
      <c r="J13" s="44">
        <f t="shared" si="0"/>
        <v>6</v>
      </c>
      <c r="K13" s="47"/>
      <c r="L13" s="47"/>
    </row>
    <row r="14" spans="2:12" x14ac:dyDescent="0.55000000000000004">
      <c r="B14" s="21" t="s">
        <v>13</v>
      </c>
      <c r="C14" s="21" t="s">
        <v>18</v>
      </c>
      <c r="D14" s="21">
        <v>50</v>
      </c>
      <c r="E14" s="21"/>
      <c r="F14" s="21" t="str">
        <f t="shared" si="1"/>
        <v>TXA06</v>
      </c>
      <c r="G14" s="32">
        <v>40</v>
      </c>
      <c r="H14" s="1">
        <v>1</v>
      </c>
      <c r="I14" s="1" t="s">
        <v>0</v>
      </c>
      <c r="J14" s="44">
        <f t="shared" si="0"/>
        <v>6</v>
      </c>
      <c r="K14" s="47"/>
      <c r="L14" s="47"/>
    </row>
    <row r="15" spans="2:12" x14ac:dyDescent="0.55000000000000004">
      <c r="B15" s="21" t="s">
        <v>13</v>
      </c>
      <c r="C15" s="21" t="s">
        <v>18</v>
      </c>
      <c r="D15" s="21">
        <v>50</v>
      </c>
      <c r="E15" s="21"/>
      <c r="F15" s="21" t="str">
        <f t="shared" si="1"/>
        <v>RXA07</v>
      </c>
      <c r="G15" s="32">
        <v>40</v>
      </c>
      <c r="H15" s="1">
        <v>1</v>
      </c>
      <c r="I15" s="1" t="s">
        <v>0</v>
      </c>
      <c r="J15" s="44">
        <f t="shared" si="0"/>
        <v>7</v>
      </c>
      <c r="K15" s="47"/>
      <c r="L15" s="47"/>
    </row>
    <row r="16" spans="2:12" x14ac:dyDescent="0.55000000000000004">
      <c r="B16" s="21" t="s">
        <v>13</v>
      </c>
      <c r="C16" s="21" t="s">
        <v>18</v>
      </c>
      <c r="D16" s="21">
        <v>50</v>
      </c>
      <c r="E16" s="21"/>
      <c r="F16" s="21" t="str">
        <f t="shared" si="1"/>
        <v>TXA07</v>
      </c>
      <c r="G16" s="32">
        <v>40</v>
      </c>
      <c r="H16" s="1">
        <v>1</v>
      </c>
      <c r="I16" s="1" t="s">
        <v>0</v>
      </c>
      <c r="J16" s="44">
        <f t="shared" si="0"/>
        <v>7</v>
      </c>
      <c r="K16" s="47"/>
      <c r="L16" s="47"/>
    </row>
    <row r="17" spans="2:12" x14ac:dyDescent="0.55000000000000004">
      <c r="B17" s="21" t="s">
        <v>13</v>
      </c>
      <c r="C17" s="21" t="s">
        <v>18</v>
      </c>
      <c r="D17" s="21">
        <v>50</v>
      </c>
      <c r="E17" s="21"/>
      <c r="F17" s="21" t="str">
        <f t="shared" si="1"/>
        <v>RXA08</v>
      </c>
      <c r="G17" s="32">
        <v>40</v>
      </c>
      <c r="H17" s="1">
        <v>1</v>
      </c>
      <c r="I17" s="1" t="s">
        <v>0</v>
      </c>
      <c r="J17" s="44">
        <f t="shared" si="0"/>
        <v>8</v>
      </c>
      <c r="K17" s="47"/>
      <c r="L17" s="47"/>
    </row>
    <row r="18" spans="2:12" x14ac:dyDescent="0.55000000000000004">
      <c r="B18" s="21" t="s">
        <v>13</v>
      </c>
      <c r="C18" s="21" t="s">
        <v>18</v>
      </c>
      <c r="D18" s="21">
        <v>50</v>
      </c>
      <c r="E18" s="21"/>
      <c r="F18" s="21" t="str">
        <f t="shared" si="1"/>
        <v>TXA08</v>
      </c>
      <c r="G18" s="32">
        <v>40</v>
      </c>
      <c r="H18" s="1">
        <v>1</v>
      </c>
      <c r="I18" s="1" t="s">
        <v>0</v>
      </c>
      <c r="J18" s="44">
        <f t="shared" si="0"/>
        <v>8</v>
      </c>
      <c r="K18" s="47"/>
      <c r="L18" s="47"/>
    </row>
    <row r="19" spans="2:12" x14ac:dyDescent="0.55000000000000004">
      <c r="B19" s="21" t="s">
        <v>13</v>
      </c>
      <c r="C19" s="21" t="s">
        <v>18</v>
      </c>
      <c r="D19" s="21">
        <v>50</v>
      </c>
      <c r="E19" s="21"/>
      <c r="F19" s="21" t="str">
        <f t="shared" si="1"/>
        <v>RXA09</v>
      </c>
      <c r="G19" s="32">
        <v>40</v>
      </c>
      <c r="H19" s="1">
        <v>1</v>
      </c>
      <c r="I19" s="1" t="s">
        <v>0</v>
      </c>
      <c r="J19" s="44">
        <f t="shared" si="0"/>
        <v>9</v>
      </c>
      <c r="K19" s="68"/>
      <c r="L19" s="69"/>
    </row>
    <row r="20" spans="2:12" x14ac:dyDescent="0.55000000000000004">
      <c r="B20" s="21" t="s">
        <v>13</v>
      </c>
      <c r="C20" s="21" t="s">
        <v>18</v>
      </c>
      <c r="D20" s="21">
        <v>50</v>
      </c>
      <c r="E20" s="21"/>
      <c r="F20" s="21" t="str">
        <f t="shared" si="1"/>
        <v>TXA09</v>
      </c>
      <c r="G20" s="32">
        <v>40</v>
      </c>
      <c r="H20" s="1">
        <v>1</v>
      </c>
      <c r="I20" s="1" t="s">
        <v>0</v>
      </c>
      <c r="J20" s="44">
        <f t="shared" si="0"/>
        <v>9</v>
      </c>
      <c r="K20" s="68"/>
      <c r="L20" s="69"/>
    </row>
    <row r="21" spans="2:12" x14ac:dyDescent="0.55000000000000004">
      <c r="B21" s="21" t="s">
        <v>13</v>
      </c>
      <c r="C21" s="21" t="s">
        <v>18</v>
      </c>
      <c r="D21" s="21">
        <v>50</v>
      </c>
      <c r="E21" s="21"/>
      <c r="F21" s="21" t="str">
        <f t="shared" si="1"/>
        <v>RXA10</v>
      </c>
      <c r="G21" s="32">
        <v>40</v>
      </c>
      <c r="H21" s="1">
        <v>1</v>
      </c>
      <c r="I21" s="1" t="s">
        <v>0</v>
      </c>
      <c r="J21" s="44">
        <f t="shared" si="0"/>
        <v>10</v>
      </c>
      <c r="K21" s="68"/>
      <c r="L21" s="69"/>
    </row>
    <row r="22" spans="2:12" x14ac:dyDescent="0.55000000000000004">
      <c r="B22" s="21" t="s">
        <v>13</v>
      </c>
      <c r="C22" s="21" t="s">
        <v>18</v>
      </c>
      <c r="D22" s="21">
        <v>50</v>
      </c>
      <c r="E22" s="21"/>
      <c r="F22" s="21" t="str">
        <f t="shared" si="1"/>
        <v>TXA10</v>
      </c>
      <c r="G22" s="32">
        <v>40</v>
      </c>
      <c r="H22" s="1">
        <v>1</v>
      </c>
      <c r="I22" s="1" t="s">
        <v>0</v>
      </c>
      <c r="J22" s="44">
        <f t="shared" si="0"/>
        <v>10</v>
      </c>
      <c r="K22" s="68"/>
      <c r="L22" s="69"/>
    </row>
    <row r="23" spans="2:12" x14ac:dyDescent="0.55000000000000004">
      <c r="B23" s="21" t="s">
        <v>13</v>
      </c>
      <c r="C23" s="21" t="s">
        <v>18</v>
      </c>
      <c r="D23" s="21">
        <v>50</v>
      </c>
      <c r="E23" s="21"/>
      <c r="F23" s="21" t="str">
        <f t="shared" si="1"/>
        <v>RXA11</v>
      </c>
      <c r="G23" s="32">
        <v>40</v>
      </c>
      <c r="H23" s="1">
        <v>1</v>
      </c>
      <c r="I23" s="1" t="s">
        <v>0</v>
      </c>
      <c r="J23" s="44">
        <f t="shared" si="0"/>
        <v>11</v>
      </c>
      <c r="K23" s="68"/>
      <c r="L23" s="69"/>
    </row>
    <row r="24" spans="2:12" x14ac:dyDescent="0.55000000000000004">
      <c r="B24" s="21" t="s">
        <v>13</v>
      </c>
      <c r="C24" s="21" t="s">
        <v>18</v>
      </c>
      <c r="D24" s="21">
        <v>50</v>
      </c>
      <c r="E24" s="21"/>
      <c r="F24" s="21" t="str">
        <f t="shared" si="1"/>
        <v>TXA11</v>
      </c>
      <c r="G24" s="32">
        <v>40</v>
      </c>
      <c r="H24" s="1">
        <v>1</v>
      </c>
      <c r="I24" s="1" t="s">
        <v>0</v>
      </c>
      <c r="J24" s="44">
        <f t="shared" si="0"/>
        <v>11</v>
      </c>
      <c r="K24" s="68"/>
      <c r="L24" s="69"/>
    </row>
    <row r="25" spans="2:12" x14ac:dyDescent="0.55000000000000004">
      <c r="B25" s="21" t="s">
        <v>13</v>
      </c>
      <c r="C25" s="21" t="s">
        <v>18</v>
      </c>
      <c r="D25" s="21">
        <v>50</v>
      </c>
      <c r="E25" s="21"/>
      <c r="F25" s="21" t="str">
        <f t="shared" si="1"/>
        <v>RXA12</v>
      </c>
      <c r="G25" s="32">
        <v>40</v>
      </c>
      <c r="H25" s="1">
        <v>1</v>
      </c>
      <c r="I25" s="1" t="s">
        <v>0</v>
      </c>
      <c r="J25" s="44">
        <f t="shared" si="0"/>
        <v>12</v>
      </c>
      <c r="K25" s="47"/>
      <c r="L25" s="47"/>
    </row>
    <row r="26" spans="2:12" ht="14.7" thickBot="1" x14ac:dyDescent="0.6">
      <c r="B26" s="22" t="s">
        <v>13</v>
      </c>
      <c r="C26" s="22" t="s">
        <v>18</v>
      </c>
      <c r="D26" s="22">
        <v>50</v>
      </c>
      <c r="E26" s="22"/>
      <c r="F26" s="22" t="str">
        <f t="shared" si="1"/>
        <v>TXA12</v>
      </c>
      <c r="G26" s="32">
        <v>40</v>
      </c>
      <c r="H26" s="1">
        <v>1</v>
      </c>
      <c r="I26" s="1" t="s">
        <v>0</v>
      </c>
      <c r="J26" s="44">
        <f t="shared" si="0"/>
        <v>12</v>
      </c>
      <c r="K26" s="47"/>
      <c r="L26" s="47"/>
    </row>
    <row r="27" spans="2:12" ht="14.7" thickTop="1" x14ac:dyDescent="0.55000000000000004">
      <c r="B27" s="23" t="s">
        <v>13</v>
      </c>
      <c r="C27" s="23" t="s">
        <v>18</v>
      </c>
      <c r="D27" s="23">
        <v>50</v>
      </c>
      <c r="E27" s="23"/>
      <c r="F27" s="23" t="s">
        <v>5</v>
      </c>
      <c r="G27" s="32">
        <v>40</v>
      </c>
      <c r="H27" s="1">
        <v>1</v>
      </c>
      <c r="I27" s="1" t="s">
        <v>0</v>
      </c>
      <c r="J27" s="44">
        <f t="shared" si="0"/>
        <v>13</v>
      </c>
      <c r="K27" s="47"/>
      <c r="L27" s="47"/>
    </row>
    <row r="28" spans="2:12" x14ac:dyDescent="0.55000000000000004">
      <c r="B28" s="24" t="s">
        <v>13</v>
      </c>
      <c r="C28" s="24" t="s">
        <v>18</v>
      </c>
      <c r="D28" s="24">
        <v>50</v>
      </c>
      <c r="E28" s="24"/>
      <c r="F28" s="24" t="str">
        <f>SUBSTITUTE(F27,"RX", "TX")</f>
        <v>TXB01</v>
      </c>
      <c r="G28" s="32">
        <v>40</v>
      </c>
      <c r="H28" s="1">
        <v>1</v>
      </c>
      <c r="I28" s="1" t="s">
        <v>0</v>
      </c>
      <c r="J28" s="44">
        <f t="shared" si="0"/>
        <v>13</v>
      </c>
      <c r="K28" s="47"/>
      <c r="L28" s="47"/>
    </row>
    <row r="29" spans="2:12" x14ac:dyDescent="0.55000000000000004">
      <c r="B29" s="24" t="s">
        <v>13</v>
      </c>
      <c r="C29" s="24" t="s">
        <v>18</v>
      </c>
      <c r="D29" s="24">
        <v>50</v>
      </c>
      <c r="E29" s="24"/>
      <c r="F29" s="24" t="str">
        <f>LEFT(F27,3)&amp;TEXT(RIGHT(F27,2)+1,"#00")</f>
        <v>RXB02</v>
      </c>
      <c r="G29" s="32">
        <v>40</v>
      </c>
      <c r="H29" s="1">
        <v>1</v>
      </c>
      <c r="I29" s="1" t="s">
        <v>0</v>
      </c>
      <c r="J29" s="44">
        <f t="shared" si="0"/>
        <v>14</v>
      </c>
      <c r="K29" s="68"/>
      <c r="L29" s="69"/>
    </row>
    <row r="30" spans="2:12" x14ac:dyDescent="0.55000000000000004">
      <c r="B30" s="24" t="s">
        <v>13</v>
      </c>
      <c r="C30" s="24" t="s">
        <v>18</v>
      </c>
      <c r="D30" s="24">
        <v>50</v>
      </c>
      <c r="E30" s="24"/>
      <c r="F30" s="24" t="str">
        <f>LEFT(F28,3)&amp;TEXT(RIGHT(F28,2)+1,"#00")</f>
        <v>TXB02</v>
      </c>
      <c r="G30" s="32">
        <v>40</v>
      </c>
      <c r="H30" s="1">
        <v>1</v>
      </c>
      <c r="I30" s="1" t="s">
        <v>0</v>
      </c>
      <c r="J30" s="44">
        <f t="shared" si="0"/>
        <v>14</v>
      </c>
      <c r="K30" s="68"/>
      <c r="L30" s="69"/>
    </row>
    <row r="31" spans="2:12" x14ac:dyDescent="0.55000000000000004">
      <c r="B31" s="24" t="s">
        <v>13</v>
      </c>
      <c r="C31" s="24" t="s">
        <v>18</v>
      </c>
      <c r="D31" s="24">
        <v>50</v>
      </c>
      <c r="E31" s="24"/>
      <c r="F31" s="24" t="str">
        <f t="shared" ref="F31:F50" si="2">LEFT(F29,3)&amp;TEXT(RIGHT(F29,2)+1,"#00")</f>
        <v>RXB03</v>
      </c>
      <c r="G31" s="32">
        <v>40</v>
      </c>
      <c r="H31" s="1">
        <v>1</v>
      </c>
      <c r="I31" s="1" t="s">
        <v>0</v>
      </c>
      <c r="J31" s="44">
        <f t="shared" si="0"/>
        <v>15</v>
      </c>
      <c r="K31" s="68"/>
      <c r="L31" s="69"/>
    </row>
    <row r="32" spans="2:12" x14ac:dyDescent="0.55000000000000004">
      <c r="B32" s="24" t="s">
        <v>13</v>
      </c>
      <c r="C32" s="24" t="s">
        <v>18</v>
      </c>
      <c r="D32" s="24">
        <v>50</v>
      </c>
      <c r="E32" s="24"/>
      <c r="F32" s="24" t="str">
        <f t="shared" si="2"/>
        <v>TXB03</v>
      </c>
      <c r="G32" s="32">
        <v>40</v>
      </c>
      <c r="H32" s="1">
        <v>1</v>
      </c>
      <c r="I32" s="1" t="s">
        <v>0</v>
      </c>
      <c r="J32" s="44">
        <f t="shared" si="0"/>
        <v>15</v>
      </c>
      <c r="K32" s="68"/>
      <c r="L32" s="69"/>
    </row>
    <row r="33" spans="2:12" x14ac:dyDescent="0.55000000000000004">
      <c r="B33" s="24" t="s">
        <v>13</v>
      </c>
      <c r="C33" s="24" t="s">
        <v>18</v>
      </c>
      <c r="D33" s="24">
        <v>50</v>
      </c>
      <c r="E33" s="24"/>
      <c r="F33" s="24" t="str">
        <f t="shared" si="2"/>
        <v>RXB04</v>
      </c>
      <c r="G33" s="32">
        <v>40</v>
      </c>
      <c r="H33" s="1">
        <v>1</v>
      </c>
      <c r="I33" s="1" t="s">
        <v>0</v>
      </c>
      <c r="J33" s="44">
        <f t="shared" si="0"/>
        <v>16</v>
      </c>
      <c r="K33" s="68"/>
      <c r="L33" s="69"/>
    </row>
    <row r="34" spans="2:12" x14ac:dyDescent="0.55000000000000004">
      <c r="B34" s="24" t="s">
        <v>13</v>
      </c>
      <c r="C34" s="24" t="s">
        <v>18</v>
      </c>
      <c r="D34" s="24">
        <v>50</v>
      </c>
      <c r="E34" s="24"/>
      <c r="F34" s="24" t="str">
        <f t="shared" si="2"/>
        <v>TXB04</v>
      </c>
      <c r="G34" s="32">
        <v>40</v>
      </c>
      <c r="H34" s="1">
        <v>1</v>
      </c>
      <c r="I34" s="1" t="s">
        <v>0</v>
      </c>
      <c r="J34" s="44">
        <f t="shared" si="0"/>
        <v>16</v>
      </c>
      <c r="K34" s="68"/>
      <c r="L34" s="69"/>
    </row>
    <row r="35" spans="2:12" x14ac:dyDescent="0.55000000000000004">
      <c r="B35" s="24" t="s">
        <v>13</v>
      </c>
      <c r="C35" s="24" t="s">
        <v>18</v>
      </c>
      <c r="D35" s="24">
        <v>50</v>
      </c>
      <c r="E35" s="24"/>
      <c r="F35" s="24" t="str">
        <f t="shared" si="2"/>
        <v>RXB05</v>
      </c>
      <c r="G35" s="32">
        <v>40</v>
      </c>
      <c r="H35" s="1">
        <v>1</v>
      </c>
      <c r="I35" s="1" t="s">
        <v>0</v>
      </c>
      <c r="J35" s="44">
        <f t="shared" si="0"/>
        <v>17</v>
      </c>
      <c r="K35" s="57"/>
      <c r="L35" s="57"/>
    </row>
    <row r="36" spans="2:12" x14ac:dyDescent="0.55000000000000004">
      <c r="B36" s="24" t="s">
        <v>13</v>
      </c>
      <c r="C36" s="24" t="s">
        <v>18</v>
      </c>
      <c r="D36" s="24">
        <v>50</v>
      </c>
      <c r="E36" s="24"/>
      <c r="F36" s="24" t="str">
        <f t="shared" si="2"/>
        <v>TXB05</v>
      </c>
      <c r="G36" s="32">
        <v>40</v>
      </c>
      <c r="H36" s="1">
        <v>1</v>
      </c>
      <c r="I36" s="1" t="s">
        <v>0</v>
      </c>
      <c r="J36" s="44">
        <f t="shared" si="0"/>
        <v>17</v>
      </c>
      <c r="K36" s="57"/>
      <c r="L36" s="57"/>
    </row>
    <row r="37" spans="2:12" x14ac:dyDescent="0.55000000000000004">
      <c r="B37" s="24" t="s">
        <v>13</v>
      </c>
      <c r="C37" s="24" t="s">
        <v>18</v>
      </c>
      <c r="D37" s="24">
        <v>50</v>
      </c>
      <c r="E37" s="24"/>
      <c r="F37" s="24" t="str">
        <f t="shared" si="2"/>
        <v>RXB06</v>
      </c>
      <c r="G37" s="32">
        <v>40</v>
      </c>
      <c r="H37" s="1">
        <v>1</v>
      </c>
      <c r="I37" s="1" t="s">
        <v>0</v>
      </c>
      <c r="J37" s="44">
        <f t="shared" si="0"/>
        <v>18</v>
      </c>
      <c r="K37" s="57"/>
      <c r="L37" s="57"/>
    </row>
    <row r="38" spans="2:12" x14ac:dyDescent="0.55000000000000004">
      <c r="B38" s="24" t="s">
        <v>13</v>
      </c>
      <c r="C38" s="24" t="s">
        <v>18</v>
      </c>
      <c r="D38" s="24">
        <v>50</v>
      </c>
      <c r="E38" s="24"/>
      <c r="F38" s="24" t="str">
        <f t="shared" si="2"/>
        <v>TXB06</v>
      </c>
      <c r="G38" s="32">
        <v>40</v>
      </c>
      <c r="H38" s="1">
        <v>1</v>
      </c>
      <c r="I38" s="1" t="s">
        <v>0</v>
      </c>
      <c r="J38" s="44">
        <f t="shared" si="0"/>
        <v>18</v>
      </c>
      <c r="K38" s="57"/>
      <c r="L38" s="57"/>
    </row>
    <row r="39" spans="2:12" x14ac:dyDescent="0.55000000000000004">
      <c r="B39" s="24" t="s">
        <v>13</v>
      </c>
      <c r="C39" s="24" t="s">
        <v>18</v>
      </c>
      <c r="D39" s="24">
        <v>50</v>
      </c>
      <c r="E39" s="24"/>
      <c r="F39" s="24" t="str">
        <f t="shared" si="2"/>
        <v>RXB07</v>
      </c>
      <c r="G39" s="32">
        <v>40</v>
      </c>
      <c r="H39" s="1">
        <v>1</v>
      </c>
      <c r="I39" s="1" t="s">
        <v>0</v>
      </c>
      <c r="J39" s="44">
        <f t="shared" si="0"/>
        <v>19</v>
      </c>
      <c r="K39" s="57"/>
      <c r="L39" s="57"/>
    </row>
    <row r="40" spans="2:12" x14ac:dyDescent="0.55000000000000004">
      <c r="B40" s="24" t="s">
        <v>13</v>
      </c>
      <c r="C40" s="24" t="s">
        <v>18</v>
      </c>
      <c r="D40" s="24">
        <v>50</v>
      </c>
      <c r="E40" s="24"/>
      <c r="F40" s="24" t="str">
        <f t="shared" si="2"/>
        <v>TXB07</v>
      </c>
      <c r="G40" s="32">
        <v>40</v>
      </c>
      <c r="H40" s="1">
        <v>1</v>
      </c>
      <c r="I40" s="1" t="s">
        <v>0</v>
      </c>
      <c r="J40" s="44">
        <f t="shared" si="0"/>
        <v>19</v>
      </c>
      <c r="K40" s="57"/>
      <c r="L40" s="57"/>
    </row>
    <row r="41" spans="2:12" x14ac:dyDescent="0.55000000000000004">
      <c r="B41" s="24" t="s">
        <v>13</v>
      </c>
      <c r="C41" s="24" t="s">
        <v>18</v>
      </c>
      <c r="D41" s="24">
        <v>50</v>
      </c>
      <c r="E41" s="24"/>
      <c r="F41" s="24" t="str">
        <f t="shared" si="2"/>
        <v>RXB08</v>
      </c>
      <c r="G41" s="32">
        <v>40</v>
      </c>
      <c r="H41" s="1">
        <v>1</v>
      </c>
      <c r="I41" s="1" t="s">
        <v>0</v>
      </c>
      <c r="J41" s="44">
        <f t="shared" si="0"/>
        <v>20</v>
      </c>
      <c r="K41" s="70"/>
      <c r="L41" s="57"/>
    </row>
    <row r="42" spans="2:12" x14ac:dyDescent="0.55000000000000004">
      <c r="B42" s="24" t="s">
        <v>13</v>
      </c>
      <c r="C42" s="24" t="s">
        <v>18</v>
      </c>
      <c r="D42" s="24">
        <v>50</v>
      </c>
      <c r="E42" s="24"/>
      <c r="F42" s="24" t="str">
        <f t="shared" si="2"/>
        <v>TXB08</v>
      </c>
      <c r="G42" s="32">
        <v>40</v>
      </c>
      <c r="H42" s="1">
        <v>1</v>
      </c>
      <c r="I42" s="1" t="s">
        <v>0</v>
      </c>
      <c r="J42" s="44">
        <f t="shared" si="0"/>
        <v>20</v>
      </c>
      <c r="K42" s="47"/>
      <c r="L42" s="57"/>
    </row>
    <row r="43" spans="2:12" x14ac:dyDescent="0.55000000000000004">
      <c r="B43" s="24" t="s">
        <v>13</v>
      </c>
      <c r="C43" s="24" t="s">
        <v>18</v>
      </c>
      <c r="D43" s="24">
        <v>50</v>
      </c>
      <c r="E43" s="24"/>
      <c r="F43" s="24" t="str">
        <f t="shared" si="2"/>
        <v>RXB09</v>
      </c>
      <c r="G43" s="32">
        <v>40</v>
      </c>
      <c r="H43" s="1">
        <v>1</v>
      </c>
      <c r="I43" s="1" t="s">
        <v>0</v>
      </c>
      <c r="J43" s="44">
        <f t="shared" si="0"/>
        <v>21</v>
      </c>
      <c r="L43" s="57"/>
    </row>
    <row r="44" spans="2:12" x14ac:dyDescent="0.55000000000000004">
      <c r="B44" s="24" t="s">
        <v>13</v>
      </c>
      <c r="C44" s="24" t="s">
        <v>18</v>
      </c>
      <c r="D44" s="24">
        <v>50</v>
      </c>
      <c r="E44" s="24"/>
      <c r="F44" s="24" t="str">
        <f t="shared" si="2"/>
        <v>TXB09</v>
      </c>
      <c r="G44" s="32">
        <v>40</v>
      </c>
      <c r="H44" s="1">
        <v>1</v>
      </c>
      <c r="I44" s="1" t="s">
        <v>0</v>
      </c>
      <c r="J44" s="44">
        <f t="shared" si="0"/>
        <v>21</v>
      </c>
      <c r="K44" s="47"/>
      <c r="L44" s="57"/>
    </row>
    <row r="45" spans="2:12" x14ac:dyDescent="0.55000000000000004">
      <c r="B45" s="24" t="s">
        <v>13</v>
      </c>
      <c r="C45" s="24" t="s">
        <v>18</v>
      </c>
      <c r="D45" s="24">
        <v>50</v>
      </c>
      <c r="E45" s="24"/>
      <c r="F45" s="24" t="str">
        <f t="shared" si="2"/>
        <v>RXB10</v>
      </c>
      <c r="G45" s="32">
        <v>40</v>
      </c>
      <c r="H45" s="1">
        <v>1</v>
      </c>
      <c r="I45" s="1" t="s">
        <v>0</v>
      </c>
      <c r="J45" s="44">
        <f t="shared" si="0"/>
        <v>22</v>
      </c>
      <c r="L45" s="57"/>
    </row>
    <row r="46" spans="2:12" x14ac:dyDescent="0.55000000000000004">
      <c r="B46" s="24" t="s">
        <v>13</v>
      </c>
      <c r="C46" s="24" t="s">
        <v>18</v>
      </c>
      <c r="D46" s="24">
        <v>50</v>
      </c>
      <c r="E46" s="24"/>
      <c r="F46" s="24" t="str">
        <f t="shared" si="2"/>
        <v>TXB10</v>
      </c>
      <c r="G46" s="32">
        <v>40</v>
      </c>
      <c r="H46" s="1">
        <v>1</v>
      </c>
      <c r="I46" s="1" t="s">
        <v>0</v>
      </c>
      <c r="J46" s="44">
        <f t="shared" si="0"/>
        <v>22</v>
      </c>
      <c r="K46" s="47"/>
      <c r="L46" s="57"/>
    </row>
    <row r="47" spans="2:12" x14ac:dyDescent="0.55000000000000004">
      <c r="B47" s="24" t="s">
        <v>13</v>
      </c>
      <c r="C47" s="24" t="s">
        <v>18</v>
      </c>
      <c r="D47" s="24">
        <v>50</v>
      </c>
      <c r="E47" s="24"/>
      <c r="F47" s="24" t="str">
        <f t="shared" si="2"/>
        <v>RXB11</v>
      </c>
      <c r="G47" s="32">
        <v>40</v>
      </c>
      <c r="H47" s="1">
        <v>1</v>
      </c>
      <c r="I47" s="1" t="s">
        <v>0</v>
      </c>
      <c r="J47" s="44">
        <f t="shared" si="0"/>
        <v>23</v>
      </c>
      <c r="K47" s="47"/>
      <c r="L47" s="57"/>
    </row>
    <row r="48" spans="2:12" x14ac:dyDescent="0.55000000000000004">
      <c r="B48" s="24" t="s">
        <v>13</v>
      </c>
      <c r="C48" s="24" t="s">
        <v>18</v>
      </c>
      <c r="D48" s="24">
        <v>50</v>
      </c>
      <c r="E48" s="24"/>
      <c r="F48" s="24" t="str">
        <f t="shared" si="2"/>
        <v>TXB11</v>
      </c>
      <c r="G48" s="32">
        <v>40</v>
      </c>
      <c r="H48" s="1">
        <v>1</v>
      </c>
      <c r="I48" s="1" t="s">
        <v>0</v>
      </c>
      <c r="J48" s="44">
        <f t="shared" si="0"/>
        <v>23</v>
      </c>
      <c r="K48" s="47"/>
      <c r="L48" s="57"/>
    </row>
    <row r="49" spans="2:12" x14ac:dyDescent="0.55000000000000004">
      <c r="B49" s="24" t="s">
        <v>13</v>
      </c>
      <c r="C49" s="24" t="s">
        <v>18</v>
      </c>
      <c r="D49" s="24">
        <v>50</v>
      </c>
      <c r="E49" s="24"/>
      <c r="F49" s="24" t="str">
        <f t="shared" si="2"/>
        <v>RXB12</v>
      </c>
      <c r="G49" s="32">
        <v>40</v>
      </c>
      <c r="H49" s="1">
        <v>1</v>
      </c>
      <c r="I49" s="1" t="s">
        <v>0</v>
      </c>
      <c r="J49" s="44">
        <f t="shared" si="0"/>
        <v>24</v>
      </c>
      <c r="K49" s="53" t="s">
        <v>25</v>
      </c>
      <c r="L49" s="57" t="s">
        <v>36</v>
      </c>
    </row>
    <row r="50" spans="2:12" ht="14.7" thickBot="1" x14ac:dyDescent="0.6">
      <c r="B50" s="25" t="s">
        <v>13</v>
      </c>
      <c r="C50" s="25" t="s">
        <v>18</v>
      </c>
      <c r="D50" s="25">
        <v>50</v>
      </c>
      <c r="E50" s="25"/>
      <c r="F50" s="25" t="str">
        <f t="shared" si="2"/>
        <v>TXB12</v>
      </c>
      <c r="G50" s="33">
        <v>40</v>
      </c>
      <c r="H50" s="14">
        <v>1</v>
      </c>
      <c r="I50" s="14" t="s">
        <v>0</v>
      </c>
      <c r="J50" s="45">
        <f t="shared" si="0"/>
        <v>24</v>
      </c>
      <c r="K50" s="45" t="s">
        <v>26</v>
      </c>
      <c r="L50" s="45" t="s">
        <v>36</v>
      </c>
    </row>
    <row r="51" spans="2:12" ht="14.7" thickTop="1" x14ac:dyDescent="0.55000000000000004">
      <c r="B51" s="26" t="s">
        <v>14</v>
      </c>
      <c r="C51" s="26" t="s">
        <v>27</v>
      </c>
      <c r="D51" s="26"/>
      <c r="E51" s="26"/>
      <c r="F51" s="26" t="s">
        <v>41</v>
      </c>
      <c r="G51" s="34">
        <v>38</v>
      </c>
      <c r="H51" s="13">
        <v>1</v>
      </c>
      <c r="I51" s="13" t="s">
        <v>0</v>
      </c>
      <c r="J51" s="43">
        <v>1</v>
      </c>
      <c r="K51" s="73" t="str">
        <f ca="1">"["&amp;INDIRECT(ADDRESS(ROW()+2*24+1,2))&amp;"/"&amp;INDIRECT(ADDRESS(ROW()+2*24+1,3))&amp;"/"&amp;INDIRECT(ADDRESS(ROW()+2*24+1,4))&amp;"/"&amp;INDIRECT(ADDRESS(ROW()+2*24+1,6))&amp;"]"</f>
        <v>[canche/BNL712/50/TXA12]</v>
      </c>
      <c r="L51" s="57" t="s">
        <v>40</v>
      </c>
    </row>
    <row r="52" spans="2:12" x14ac:dyDescent="0.55000000000000004">
      <c r="B52" s="27" t="s">
        <v>14</v>
      </c>
      <c r="C52" s="27" t="s">
        <v>27</v>
      </c>
      <c r="D52" s="27"/>
      <c r="E52" s="27"/>
      <c r="F52" s="27" t="str">
        <f>SUBSTITUTE(F51,"RX", "TX")</f>
        <v>TXA12</v>
      </c>
      <c r="G52" s="32">
        <v>38</v>
      </c>
      <c r="H52" s="1">
        <v>1</v>
      </c>
      <c r="I52" s="1" t="s">
        <v>0</v>
      </c>
      <c r="J52" s="44">
        <v>1</v>
      </c>
      <c r="K52" s="73" t="str">
        <f ca="1">"["&amp;INDIRECT(ADDRESS(ROW()+2*24-1,2))&amp;"/"&amp;INDIRECT(ADDRESS(ROW()+2*24-1,3))&amp;"/"&amp;INDIRECT(ADDRESS(ROW()+2*24-1,4))&amp;"/"&amp;INDIRECT(ADDRESS(ROW()+2*24-1,6))&amp;"]"</f>
        <v>[canche/BNL712/50/RXA12]</v>
      </c>
      <c r="L52" s="57" t="s">
        <v>40</v>
      </c>
    </row>
    <row r="53" spans="2:12" x14ac:dyDescent="0.55000000000000004">
      <c r="B53" s="27" t="s">
        <v>14</v>
      </c>
      <c r="C53" s="27" t="s">
        <v>27</v>
      </c>
      <c r="D53" s="27"/>
      <c r="E53" s="27"/>
      <c r="F53" s="27" t="str">
        <f>LEFT(F51,3)&amp;TEXT(RIGHT(F51,2)-1,"#00")</f>
        <v>RXA11</v>
      </c>
      <c r="G53" s="32">
        <v>38</v>
      </c>
      <c r="H53" s="1">
        <v>1</v>
      </c>
      <c r="I53" s="1" t="s">
        <v>0</v>
      </c>
      <c r="J53" s="44">
        <f t="shared" si="0"/>
        <v>2</v>
      </c>
      <c r="K53" s="75" t="str">
        <f t="shared" ref="K53" ca="1" si="3">"["&amp;INDIRECT(ADDRESS(ROW()+2*24+1,2))&amp;"/"&amp;INDIRECT(ADDRESS(ROW()+2*24+1,3))&amp;"/"&amp;INDIRECT(ADDRESS(ROW()+2*24+1,4))&amp;"/"&amp;INDIRECT(ADDRESS(ROW()+2*24+1,6))&amp;"]"</f>
        <v>[canche/BNL712/50/TXA11]</v>
      </c>
      <c r="L53" s="57" t="s">
        <v>40</v>
      </c>
    </row>
    <row r="54" spans="2:12" x14ac:dyDescent="0.55000000000000004">
      <c r="B54" s="27" t="s">
        <v>14</v>
      </c>
      <c r="C54" s="27" t="s">
        <v>27</v>
      </c>
      <c r="D54" s="27"/>
      <c r="E54" s="27"/>
      <c r="F54" s="27" t="str">
        <f>LEFT(F52,3)&amp;TEXT(RIGHT(F52,2)-1,"#00")</f>
        <v>TXA11</v>
      </c>
      <c r="G54" s="32">
        <v>38</v>
      </c>
      <c r="H54" s="1">
        <v>1</v>
      </c>
      <c r="I54" s="1" t="s">
        <v>0</v>
      </c>
      <c r="J54" s="44">
        <f t="shared" si="0"/>
        <v>2</v>
      </c>
      <c r="K54" s="75" t="str">
        <f t="shared" ref="K54" ca="1" si="4">"["&amp;INDIRECT(ADDRESS(ROW()+2*24-1,2))&amp;"/"&amp;INDIRECT(ADDRESS(ROW()+2*24-1,3))&amp;"/"&amp;INDIRECT(ADDRESS(ROW()+2*24-1,4))&amp;"/"&amp;INDIRECT(ADDRESS(ROW()+2*24-1,6))&amp;"]"</f>
        <v>[canche/BNL712/50/RXA11]</v>
      </c>
      <c r="L54" s="57" t="s">
        <v>40</v>
      </c>
    </row>
    <row r="55" spans="2:12" x14ac:dyDescent="0.55000000000000004">
      <c r="B55" s="27" t="s">
        <v>14</v>
      </c>
      <c r="C55" s="27" t="s">
        <v>27</v>
      </c>
      <c r="D55" s="27"/>
      <c r="E55" s="27"/>
      <c r="F55" s="27" t="str">
        <f t="shared" ref="F55:F74" si="5">LEFT(F53,3)&amp;TEXT(RIGHT(F53,2)-1,"#00")</f>
        <v>RXA10</v>
      </c>
      <c r="G55" s="32">
        <v>38</v>
      </c>
      <c r="H55" s="1">
        <v>1</v>
      </c>
      <c r="I55" s="1" t="s">
        <v>0</v>
      </c>
      <c r="J55" s="44">
        <f t="shared" si="0"/>
        <v>3</v>
      </c>
      <c r="K55" s="55" t="str">
        <f t="shared" ref="K55" ca="1" si="6">"["&amp;INDIRECT(ADDRESS(ROW()+2*24+1,2))&amp;"/"&amp;INDIRECT(ADDRESS(ROW()+2*24+1,3))&amp;"/"&amp;INDIRECT(ADDRESS(ROW()+2*24+1,4))&amp;"/"&amp;INDIRECT(ADDRESS(ROW()+2*24+1,6))&amp;"]"</f>
        <v>[canche/BNL712/50/TXA10]</v>
      </c>
      <c r="L55" s="57" t="s">
        <v>40</v>
      </c>
    </row>
    <row r="56" spans="2:12" x14ac:dyDescent="0.55000000000000004">
      <c r="B56" s="27" t="s">
        <v>14</v>
      </c>
      <c r="C56" s="27" t="s">
        <v>27</v>
      </c>
      <c r="D56" s="27"/>
      <c r="E56" s="27"/>
      <c r="F56" s="27" t="str">
        <f t="shared" si="5"/>
        <v>TXA10</v>
      </c>
      <c r="G56" s="32">
        <v>38</v>
      </c>
      <c r="H56" s="1">
        <v>1</v>
      </c>
      <c r="I56" s="1" t="s">
        <v>0</v>
      </c>
      <c r="J56" s="44">
        <f t="shared" si="0"/>
        <v>3</v>
      </c>
      <c r="K56" s="55" t="str">
        <f t="shared" ref="K56" ca="1" si="7">"["&amp;INDIRECT(ADDRESS(ROW()+2*24-1,2))&amp;"/"&amp;INDIRECT(ADDRESS(ROW()+2*24-1,3))&amp;"/"&amp;INDIRECT(ADDRESS(ROW()+2*24-1,4))&amp;"/"&amp;INDIRECT(ADDRESS(ROW()+2*24-1,6))&amp;"]"</f>
        <v>[canche/BNL712/50/RXA10]</v>
      </c>
      <c r="L56" s="57" t="s">
        <v>40</v>
      </c>
    </row>
    <row r="57" spans="2:12" x14ac:dyDescent="0.55000000000000004">
      <c r="B57" s="27" t="s">
        <v>14</v>
      </c>
      <c r="C57" s="27" t="s">
        <v>27</v>
      </c>
      <c r="D57" s="27"/>
      <c r="E57" s="27"/>
      <c r="F57" s="27" t="str">
        <f t="shared" si="5"/>
        <v>RXA09</v>
      </c>
      <c r="G57" s="32">
        <v>38</v>
      </c>
      <c r="H57" s="1">
        <v>1</v>
      </c>
      <c r="I57" s="1" t="s">
        <v>0</v>
      </c>
      <c r="J57" s="44">
        <f t="shared" si="0"/>
        <v>4</v>
      </c>
      <c r="K57" s="76" t="str">
        <f t="shared" ref="K57" ca="1" si="8">"["&amp;INDIRECT(ADDRESS(ROW()+2*24+1,2))&amp;"/"&amp;INDIRECT(ADDRESS(ROW()+2*24+1,3))&amp;"/"&amp;INDIRECT(ADDRESS(ROW()+2*24+1,4))&amp;"/"&amp;INDIRECT(ADDRESS(ROW()+2*24+1,6))&amp;"]"</f>
        <v>[canche/BNL712/50/TXA09]</v>
      </c>
      <c r="L57" s="57" t="s">
        <v>40</v>
      </c>
    </row>
    <row r="58" spans="2:12" x14ac:dyDescent="0.55000000000000004">
      <c r="B58" s="27" t="s">
        <v>14</v>
      </c>
      <c r="C58" s="27" t="s">
        <v>27</v>
      </c>
      <c r="D58" s="27"/>
      <c r="E58" s="27"/>
      <c r="F58" s="27" t="str">
        <f t="shared" si="5"/>
        <v>TXA09</v>
      </c>
      <c r="G58" s="32">
        <v>38</v>
      </c>
      <c r="H58" s="1">
        <v>1</v>
      </c>
      <c r="I58" s="1" t="s">
        <v>0</v>
      </c>
      <c r="J58" s="44">
        <f t="shared" si="0"/>
        <v>4</v>
      </c>
      <c r="K58" s="76" t="str">
        <f t="shared" ref="K58" ca="1" si="9">"["&amp;INDIRECT(ADDRESS(ROW()+2*24-1,2))&amp;"/"&amp;INDIRECT(ADDRESS(ROW()+2*24-1,3))&amp;"/"&amp;INDIRECT(ADDRESS(ROW()+2*24-1,4))&amp;"/"&amp;INDIRECT(ADDRESS(ROW()+2*24-1,6))&amp;"]"</f>
        <v>[canche/BNL712/50/RXA09]</v>
      </c>
      <c r="L58" s="57" t="s">
        <v>40</v>
      </c>
    </row>
    <row r="59" spans="2:12" x14ac:dyDescent="0.55000000000000004">
      <c r="B59" s="27" t="s">
        <v>14</v>
      </c>
      <c r="C59" s="27" t="s">
        <v>27</v>
      </c>
      <c r="D59" s="27"/>
      <c r="E59" s="27"/>
      <c r="F59" s="27" t="str">
        <f t="shared" si="5"/>
        <v>RXA08</v>
      </c>
      <c r="G59" s="32">
        <v>38</v>
      </c>
      <c r="H59" s="1">
        <v>1</v>
      </c>
      <c r="I59" s="1" t="s">
        <v>0</v>
      </c>
      <c r="J59" s="44">
        <f t="shared" si="0"/>
        <v>5</v>
      </c>
      <c r="K59" s="77" t="str">
        <f t="shared" ref="K59" ca="1" si="10">"["&amp;INDIRECT(ADDRESS(ROW()+2*24+1,2))&amp;"/"&amp;INDIRECT(ADDRESS(ROW()+2*24+1,3))&amp;"/"&amp;INDIRECT(ADDRESS(ROW()+2*24+1,4))&amp;"/"&amp;INDIRECT(ADDRESS(ROW()+2*24+1,6))&amp;"]"</f>
        <v>[canche/BNL712/50/TXA08]</v>
      </c>
      <c r="L59" s="57" t="s">
        <v>40</v>
      </c>
    </row>
    <row r="60" spans="2:12" x14ac:dyDescent="0.55000000000000004">
      <c r="B60" s="27" t="s">
        <v>14</v>
      </c>
      <c r="C60" s="27" t="s">
        <v>27</v>
      </c>
      <c r="D60" s="27"/>
      <c r="E60" s="27"/>
      <c r="F60" s="27" t="str">
        <f t="shared" si="5"/>
        <v>TXA08</v>
      </c>
      <c r="G60" s="32">
        <v>38</v>
      </c>
      <c r="H60" s="1">
        <v>1</v>
      </c>
      <c r="I60" s="1" t="s">
        <v>0</v>
      </c>
      <c r="J60" s="44">
        <f t="shared" si="0"/>
        <v>5</v>
      </c>
      <c r="K60" s="77" t="str">
        <f t="shared" ref="K60" ca="1" si="11">"["&amp;INDIRECT(ADDRESS(ROW()+2*24-1,2))&amp;"/"&amp;INDIRECT(ADDRESS(ROW()+2*24-1,3))&amp;"/"&amp;INDIRECT(ADDRESS(ROW()+2*24-1,4))&amp;"/"&amp;INDIRECT(ADDRESS(ROW()+2*24-1,6))&amp;"]"</f>
        <v>[canche/BNL712/50/RXA08]</v>
      </c>
      <c r="L60" s="57" t="s">
        <v>40</v>
      </c>
    </row>
    <row r="61" spans="2:12" x14ac:dyDescent="0.55000000000000004">
      <c r="B61" s="27" t="s">
        <v>14</v>
      </c>
      <c r="C61" s="27" t="s">
        <v>27</v>
      </c>
      <c r="D61" s="27"/>
      <c r="E61" s="27"/>
      <c r="F61" s="27" t="str">
        <f t="shared" si="5"/>
        <v>RXA07</v>
      </c>
      <c r="G61" s="32">
        <v>38</v>
      </c>
      <c r="H61" s="1">
        <v>1</v>
      </c>
      <c r="I61" s="1" t="s">
        <v>0</v>
      </c>
      <c r="J61" s="44">
        <f t="shared" si="0"/>
        <v>6</v>
      </c>
      <c r="K61" s="75" t="str">
        <f t="shared" ref="K61" ca="1" si="12">"["&amp;INDIRECT(ADDRESS(ROW()+2*24+1,2))&amp;"/"&amp;INDIRECT(ADDRESS(ROW()+2*24+1,3))&amp;"/"&amp;INDIRECT(ADDRESS(ROW()+2*24+1,4))&amp;"/"&amp;INDIRECT(ADDRESS(ROW()+2*24+1,6))&amp;"]"</f>
        <v>[canche/BNL712/50/TXA07]</v>
      </c>
      <c r="L61" s="57" t="s">
        <v>40</v>
      </c>
    </row>
    <row r="62" spans="2:12" x14ac:dyDescent="0.55000000000000004">
      <c r="B62" s="27" t="s">
        <v>14</v>
      </c>
      <c r="C62" s="27" t="s">
        <v>27</v>
      </c>
      <c r="D62" s="27"/>
      <c r="E62" s="27"/>
      <c r="F62" s="27" t="str">
        <f t="shared" si="5"/>
        <v>TXA07</v>
      </c>
      <c r="G62" s="32">
        <v>38</v>
      </c>
      <c r="H62" s="1">
        <v>1</v>
      </c>
      <c r="I62" s="1" t="s">
        <v>0</v>
      </c>
      <c r="J62" s="44">
        <f t="shared" si="0"/>
        <v>6</v>
      </c>
      <c r="K62" s="75" t="str">
        <f t="shared" ref="K62" ca="1" si="13">"["&amp;INDIRECT(ADDRESS(ROW()+2*24-1,2))&amp;"/"&amp;INDIRECT(ADDRESS(ROW()+2*24-1,3))&amp;"/"&amp;INDIRECT(ADDRESS(ROW()+2*24-1,4))&amp;"/"&amp;INDIRECT(ADDRESS(ROW()+2*24-1,6))&amp;"]"</f>
        <v>[canche/BNL712/50/RXA07]</v>
      </c>
      <c r="L62" s="57" t="s">
        <v>40</v>
      </c>
    </row>
    <row r="63" spans="2:12" x14ac:dyDescent="0.55000000000000004">
      <c r="B63" s="27" t="s">
        <v>14</v>
      </c>
      <c r="C63" s="27" t="s">
        <v>27</v>
      </c>
      <c r="D63" s="27"/>
      <c r="E63" s="27"/>
      <c r="F63" s="27" t="str">
        <f t="shared" si="5"/>
        <v>RXA06</v>
      </c>
      <c r="G63" s="32">
        <v>38</v>
      </c>
      <c r="H63" s="1">
        <v>1</v>
      </c>
      <c r="I63" s="1" t="s">
        <v>0</v>
      </c>
      <c r="J63" s="44">
        <f t="shared" si="0"/>
        <v>7</v>
      </c>
      <c r="K63" s="73" t="str">
        <f t="shared" ref="K63" ca="1" si="14">"["&amp;INDIRECT(ADDRESS(ROW()+2*24+1,2))&amp;"/"&amp;INDIRECT(ADDRESS(ROW()+2*24+1,3))&amp;"/"&amp;INDIRECT(ADDRESS(ROW()+2*24+1,4))&amp;"/"&amp;INDIRECT(ADDRESS(ROW()+2*24+1,6))&amp;"]"</f>
        <v>[canche/BNL712/50/TXA06]</v>
      </c>
      <c r="L63" s="47" t="s">
        <v>40</v>
      </c>
    </row>
    <row r="64" spans="2:12" x14ac:dyDescent="0.55000000000000004">
      <c r="B64" s="27" t="s">
        <v>14</v>
      </c>
      <c r="C64" s="27" t="s">
        <v>27</v>
      </c>
      <c r="D64" s="27"/>
      <c r="E64" s="27"/>
      <c r="F64" s="27" t="str">
        <f t="shared" si="5"/>
        <v>TXA06</v>
      </c>
      <c r="G64" s="32">
        <v>38</v>
      </c>
      <c r="H64" s="1">
        <v>1</v>
      </c>
      <c r="I64" s="1" t="s">
        <v>0</v>
      </c>
      <c r="J64" s="44">
        <f t="shared" si="0"/>
        <v>7</v>
      </c>
      <c r="K64" s="73" t="str">
        <f t="shared" ref="K64" ca="1" si="15">"["&amp;INDIRECT(ADDRESS(ROW()+2*24-1,2))&amp;"/"&amp;INDIRECT(ADDRESS(ROW()+2*24-1,3))&amp;"/"&amp;INDIRECT(ADDRESS(ROW()+2*24-1,4))&amp;"/"&amp;INDIRECT(ADDRESS(ROW()+2*24-1,6))&amp;"]"</f>
        <v>[canche/BNL712/50/RXA06]</v>
      </c>
      <c r="L64" s="47" t="s">
        <v>40</v>
      </c>
    </row>
    <row r="65" spans="2:12" x14ac:dyDescent="0.55000000000000004">
      <c r="B65" s="27" t="s">
        <v>14</v>
      </c>
      <c r="C65" s="27" t="s">
        <v>27</v>
      </c>
      <c r="D65" s="27"/>
      <c r="E65" s="27"/>
      <c r="F65" s="27" t="str">
        <f t="shared" si="5"/>
        <v>RXA05</v>
      </c>
      <c r="G65" s="32">
        <v>38</v>
      </c>
      <c r="H65" s="1">
        <v>1</v>
      </c>
      <c r="I65" s="1" t="s">
        <v>0</v>
      </c>
      <c r="J65" s="44">
        <f t="shared" si="0"/>
        <v>8</v>
      </c>
      <c r="K65" s="75" t="str">
        <f t="shared" ref="K65" ca="1" si="16">"["&amp;INDIRECT(ADDRESS(ROW()+2*24+1,2))&amp;"/"&amp;INDIRECT(ADDRESS(ROW()+2*24+1,3))&amp;"/"&amp;INDIRECT(ADDRESS(ROW()+2*24+1,4))&amp;"/"&amp;INDIRECT(ADDRESS(ROW()+2*24+1,6))&amp;"]"</f>
        <v>[canche/BNL712/50/TXA05]</v>
      </c>
      <c r="L65" s="47" t="s">
        <v>40</v>
      </c>
    </row>
    <row r="66" spans="2:12" x14ac:dyDescent="0.55000000000000004">
      <c r="B66" s="27" t="s">
        <v>14</v>
      </c>
      <c r="C66" s="27" t="s">
        <v>27</v>
      </c>
      <c r="D66" s="27"/>
      <c r="E66" s="27"/>
      <c r="F66" s="27" t="str">
        <f t="shared" si="5"/>
        <v>TXA05</v>
      </c>
      <c r="G66" s="32">
        <v>38</v>
      </c>
      <c r="H66" s="1">
        <v>1</v>
      </c>
      <c r="I66" s="1" t="s">
        <v>0</v>
      </c>
      <c r="J66" s="44">
        <f t="shared" si="0"/>
        <v>8</v>
      </c>
      <c r="K66" s="75" t="str">
        <f t="shared" ref="K66" ca="1" si="17">"["&amp;INDIRECT(ADDRESS(ROW()+2*24-1,2))&amp;"/"&amp;INDIRECT(ADDRESS(ROW()+2*24-1,3))&amp;"/"&amp;INDIRECT(ADDRESS(ROW()+2*24-1,4))&amp;"/"&amp;INDIRECT(ADDRESS(ROW()+2*24-1,6))&amp;"]"</f>
        <v>[canche/BNL712/50/RXA05]</v>
      </c>
      <c r="L66" s="47" t="s">
        <v>40</v>
      </c>
    </row>
    <row r="67" spans="2:12" x14ac:dyDescent="0.55000000000000004">
      <c r="B67" s="27" t="s">
        <v>14</v>
      </c>
      <c r="C67" s="27" t="s">
        <v>27</v>
      </c>
      <c r="D67" s="27"/>
      <c r="E67" s="27"/>
      <c r="F67" s="27" t="str">
        <f t="shared" si="5"/>
        <v>RXA04</v>
      </c>
      <c r="G67" s="32">
        <v>38</v>
      </c>
      <c r="H67" s="1">
        <v>1</v>
      </c>
      <c r="I67" s="1" t="s">
        <v>0</v>
      </c>
      <c r="J67" s="44">
        <f t="shared" si="0"/>
        <v>9</v>
      </c>
      <c r="K67" s="55" t="str">
        <f t="shared" ref="K67" ca="1" si="18">"["&amp;INDIRECT(ADDRESS(ROW()+2*24+1,2))&amp;"/"&amp;INDIRECT(ADDRESS(ROW()+2*24+1,3))&amp;"/"&amp;INDIRECT(ADDRESS(ROW()+2*24+1,4))&amp;"/"&amp;INDIRECT(ADDRESS(ROW()+2*24+1,6))&amp;"]"</f>
        <v>[canche/BNL712/50/TXA04]</v>
      </c>
      <c r="L67" s="47" t="s">
        <v>40</v>
      </c>
    </row>
    <row r="68" spans="2:12" x14ac:dyDescent="0.55000000000000004">
      <c r="B68" s="27" t="s">
        <v>14</v>
      </c>
      <c r="C68" s="27" t="s">
        <v>27</v>
      </c>
      <c r="D68" s="27"/>
      <c r="E68" s="27"/>
      <c r="F68" s="27" t="str">
        <f t="shared" si="5"/>
        <v>TXA04</v>
      </c>
      <c r="G68" s="32">
        <v>38</v>
      </c>
      <c r="H68" s="1">
        <v>1</v>
      </c>
      <c r="I68" s="1" t="s">
        <v>0</v>
      </c>
      <c r="J68" s="44">
        <f t="shared" si="0"/>
        <v>9</v>
      </c>
      <c r="K68" s="55" t="str">
        <f t="shared" ref="K68" ca="1" si="19">"["&amp;INDIRECT(ADDRESS(ROW()+2*24-1,2))&amp;"/"&amp;INDIRECT(ADDRESS(ROW()+2*24-1,3))&amp;"/"&amp;INDIRECT(ADDRESS(ROW()+2*24-1,4))&amp;"/"&amp;INDIRECT(ADDRESS(ROW()+2*24-1,6))&amp;"]"</f>
        <v>[canche/BNL712/50/RXA04]</v>
      </c>
      <c r="L68" s="47" t="s">
        <v>40</v>
      </c>
    </row>
    <row r="69" spans="2:12" x14ac:dyDescent="0.55000000000000004">
      <c r="B69" s="27" t="s">
        <v>14</v>
      </c>
      <c r="C69" s="27" t="s">
        <v>27</v>
      </c>
      <c r="D69" s="27"/>
      <c r="E69" s="27"/>
      <c r="F69" s="27" t="str">
        <f t="shared" si="5"/>
        <v>RXA03</v>
      </c>
      <c r="G69" s="32">
        <v>38</v>
      </c>
      <c r="H69" s="1">
        <v>1</v>
      </c>
      <c r="I69" s="1" t="s">
        <v>0</v>
      </c>
      <c r="J69" s="44">
        <f t="shared" si="0"/>
        <v>10</v>
      </c>
      <c r="K69" s="76" t="str">
        <f t="shared" ref="K69" ca="1" si="20">"["&amp;INDIRECT(ADDRESS(ROW()+2*24+1,2))&amp;"/"&amp;INDIRECT(ADDRESS(ROW()+2*24+1,3))&amp;"/"&amp;INDIRECT(ADDRESS(ROW()+2*24+1,4))&amp;"/"&amp;INDIRECT(ADDRESS(ROW()+2*24+1,6))&amp;"]"</f>
        <v>[canche/BNL712/50/TXA03]</v>
      </c>
      <c r="L69" s="47" t="s">
        <v>40</v>
      </c>
    </row>
    <row r="70" spans="2:12" x14ac:dyDescent="0.55000000000000004">
      <c r="B70" s="27" t="s">
        <v>14</v>
      </c>
      <c r="C70" s="27" t="s">
        <v>27</v>
      </c>
      <c r="D70" s="27"/>
      <c r="E70" s="27"/>
      <c r="F70" s="27" t="str">
        <f t="shared" si="5"/>
        <v>TXA03</v>
      </c>
      <c r="G70" s="32">
        <v>38</v>
      </c>
      <c r="H70" s="1">
        <v>1</v>
      </c>
      <c r="I70" s="1" t="s">
        <v>0</v>
      </c>
      <c r="J70" s="44">
        <f t="shared" ref="J70:J98" si="21">J68+1</f>
        <v>10</v>
      </c>
      <c r="K70" s="76" t="str">
        <f t="shared" ref="K70" ca="1" si="22">"["&amp;INDIRECT(ADDRESS(ROW()+2*24-1,2))&amp;"/"&amp;INDIRECT(ADDRESS(ROW()+2*24-1,3))&amp;"/"&amp;INDIRECT(ADDRESS(ROW()+2*24-1,4))&amp;"/"&amp;INDIRECT(ADDRESS(ROW()+2*24-1,6))&amp;"]"</f>
        <v>[canche/BNL712/50/RXA03]</v>
      </c>
      <c r="L70" s="47" t="s">
        <v>40</v>
      </c>
    </row>
    <row r="71" spans="2:12" x14ac:dyDescent="0.55000000000000004">
      <c r="B71" s="27" t="s">
        <v>14</v>
      </c>
      <c r="C71" s="27" t="s">
        <v>27</v>
      </c>
      <c r="D71" s="27"/>
      <c r="E71" s="27"/>
      <c r="F71" s="27" t="str">
        <f t="shared" si="5"/>
        <v>RXA02</v>
      </c>
      <c r="G71" s="32">
        <v>38</v>
      </c>
      <c r="H71" s="1">
        <v>1</v>
      </c>
      <c r="I71" s="1" t="s">
        <v>0</v>
      </c>
      <c r="J71" s="44">
        <f t="shared" si="21"/>
        <v>11</v>
      </c>
      <c r="K71" s="77" t="str">
        <f t="shared" ref="K71" ca="1" si="23">"["&amp;INDIRECT(ADDRESS(ROW()+2*24+1,2))&amp;"/"&amp;INDIRECT(ADDRESS(ROW()+2*24+1,3))&amp;"/"&amp;INDIRECT(ADDRESS(ROW()+2*24+1,4))&amp;"/"&amp;INDIRECT(ADDRESS(ROW()+2*24+1,6))&amp;"]"</f>
        <v>[canche/BNL712/50/TXA02]</v>
      </c>
      <c r="L71" s="69" t="s">
        <v>40</v>
      </c>
    </row>
    <row r="72" spans="2:12" x14ac:dyDescent="0.55000000000000004">
      <c r="B72" s="27" t="s">
        <v>14</v>
      </c>
      <c r="C72" s="27" t="s">
        <v>27</v>
      </c>
      <c r="D72" s="27"/>
      <c r="E72" s="27"/>
      <c r="F72" s="27" t="str">
        <f t="shared" si="5"/>
        <v>TXA02</v>
      </c>
      <c r="G72" s="32">
        <v>38</v>
      </c>
      <c r="H72" s="1">
        <v>1</v>
      </c>
      <c r="I72" s="1" t="s">
        <v>0</v>
      </c>
      <c r="J72" s="44">
        <f t="shared" si="21"/>
        <v>11</v>
      </c>
      <c r="K72" s="77" t="str">
        <f t="shared" ref="K72" ca="1" si="24">"["&amp;INDIRECT(ADDRESS(ROW()+2*24-1,2))&amp;"/"&amp;INDIRECT(ADDRESS(ROW()+2*24-1,3))&amp;"/"&amp;INDIRECT(ADDRESS(ROW()+2*24-1,4))&amp;"/"&amp;INDIRECT(ADDRESS(ROW()+2*24-1,6))&amp;"]"</f>
        <v>[canche/BNL712/50/RXA02]</v>
      </c>
      <c r="L72" s="69" t="s">
        <v>40</v>
      </c>
    </row>
    <row r="73" spans="2:12" x14ac:dyDescent="0.55000000000000004">
      <c r="B73" s="27" t="s">
        <v>14</v>
      </c>
      <c r="C73" s="27" t="s">
        <v>27</v>
      </c>
      <c r="D73" s="27"/>
      <c r="E73" s="27"/>
      <c r="F73" s="27" t="str">
        <f t="shared" si="5"/>
        <v>RXA01</v>
      </c>
      <c r="G73" s="32">
        <v>38</v>
      </c>
      <c r="H73" s="1">
        <v>1</v>
      </c>
      <c r="I73" s="1" t="s">
        <v>0</v>
      </c>
      <c r="J73" s="44">
        <f t="shared" si="21"/>
        <v>12</v>
      </c>
      <c r="K73" s="75" t="str">
        <f t="shared" ref="K73" ca="1" si="25">"["&amp;INDIRECT(ADDRESS(ROW()+2*24+1,2))&amp;"/"&amp;INDIRECT(ADDRESS(ROW()+2*24+1,3))&amp;"/"&amp;INDIRECT(ADDRESS(ROW()+2*24+1,4))&amp;"/"&amp;INDIRECT(ADDRESS(ROW()+2*24+1,6))&amp;"]"</f>
        <v>[canche/BNL712/50/TXA01]</v>
      </c>
      <c r="L73" s="69" t="s">
        <v>40</v>
      </c>
    </row>
    <row r="74" spans="2:12" ht="14.7" thickBot="1" x14ac:dyDescent="0.6">
      <c r="B74" s="28" t="s">
        <v>14</v>
      </c>
      <c r="C74" s="28" t="s">
        <v>27</v>
      </c>
      <c r="D74" s="28"/>
      <c r="E74" s="28"/>
      <c r="F74" s="28" t="str">
        <f t="shared" si="5"/>
        <v>TXA01</v>
      </c>
      <c r="G74" s="83">
        <v>38</v>
      </c>
      <c r="H74" s="14">
        <v>1</v>
      </c>
      <c r="I74" s="14" t="s">
        <v>0</v>
      </c>
      <c r="J74" s="45">
        <f t="shared" si="21"/>
        <v>12</v>
      </c>
      <c r="K74" s="84" t="str">
        <f t="shared" ref="K74" ca="1" si="26">"["&amp;INDIRECT(ADDRESS(ROW()+2*24-1,2))&amp;"/"&amp;INDIRECT(ADDRESS(ROW()+2*24-1,3))&amp;"/"&amp;INDIRECT(ADDRESS(ROW()+2*24-1,4))&amp;"/"&amp;INDIRECT(ADDRESS(ROW()+2*24-1,6))&amp;"]"</f>
        <v>[canche/BNL712/50/RXA01]</v>
      </c>
      <c r="L74" s="72" t="s">
        <v>40</v>
      </c>
    </row>
    <row r="75" spans="2:12" ht="14.7" thickTop="1" x14ac:dyDescent="0.55000000000000004">
      <c r="B75" s="29" t="s">
        <v>14</v>
      </c>
      <c r="C75" s="29" t="s">
        <v>27</v>
      </c>
      <c r="D75" s="29"/>
      <c r="E75" s="29"/>
      <c r="F75" s="29" t="s">
        <v>42</v>
      </c>
      <c r="G75" s="34">
        <v>38</v>
      </c>
      <c r="H75" s="13">
        <v>1</v>
      </c>
      <c r="I75" s="13" t="s">
        <v>0</v>
      </c>
      <c r="J75" s="43">
        <f t="shared" si="21"/>
        <v>13</v>
      </c>
      <c r="K75" s="82" t="s">
        <v>22</v>
      </c>
      <c r="L75" s="57" t="s">
        <v>35</v>
      </c>
    </row>
    <row r="76" spans="2:12" x14ac:dyDescent="0.55000000000000004">
      <c r="B76" s="30" t="s">
        <v>14</v>
      </c>
      <c r="C76" s="30" t="s">
        <v>27</v>
      </c>
      <c r="D76" s="30"/>
      <c r="E76" s="30"/>
      <c r="F76" s="30" t="str">
        <f>SUBSTITUTE(F75,"RX", "TX")</f>
        <v>TXD12</v>
      </c>
      <c r="G76" s="32">
        <v>38</v>
      </c>
      <c r="H76" s="1">
        <v>1</v>
      </c>
      <c r="I76" s="1" t="s">
        <v>0</v>
      </c>
      <c r="J76" s="44">
        <f t="shared" si="21"/>
        <v>13</v>
      </c>
      <c r="K76" s="47"/>
      <c r="L76" s="57"/>
    </row>
    <row r="77" spans="2:12" x14ac:dyDescent="0.55000000000000004">
      <c r="B77" s="30" t="s">
        <v>14</v>
      </c>
      <c r="C77" s="30" t="s">
        <v>27</v>
      </c>
      <c r="D77" s="30"/>
      <c r="E77" s="30"/>
      <c r="F77" s="30" t="str">
        <f>LEFT(F75,3)&amp;TEXT(RIGHT(F75,2)-1,"#00")</f>
        <v>RXD11</v>
      </c>
      <c r="G77" s="32">
        <v>38</v>
      </c>
      <c r="H77" s="1">
        <v>1</v>
      </c>
      <c r="I77" s="1" t="s">
        <v>0</v>
      </c>
      <c r="J77" s="44">
        <f t="shared" si="21"/>
        <v>14</v>
      </c>
      <c r="K77" s="52" t="s">
        <v>21</v>
      </c>
      <c r="L77" s="47" t="s">
        <v>35</v>
      </c>
    </row>
    <row r="78" spans="2:12" x14ac:dyDescent="0.55000000000000004">
      <c r="B78" s="30" t="s">
        <v>14</v>
      </c>
      <c r="C78" s="30" t="s">
        <v>27</v>
      </c>
      <c r="D78" s="30"/>
      <c r="E78" s="30"/>
      <c r="F78" s="30" t="str">
        <f>LEFT(F76,3)&amp;TEXT(RIGHT(F76,2)-1,"#00")</f>
        <v>TXD11</v>
      </c>
      <c r="G78" s="32">
        <v>38</v>
      </c>
      <c r="H78" s="1">
        <v>1</v>
      </c>
      <c r="I78" s="1" t="s">
        <v>0</v>
      </c>
      <c r="J78" s="44">
        <f t="shared" si="21"/>
        <v>14</v>
      </c>
      <c r="K78" s="47"/>
      <c r="L78" s="47"/>
    </row>
    <row r="79" spans="2:12" x14ac:dyDescent="0.55000000000000004">
      <c r="B79" s="30" t="s">
        <v>14</v>
      </c>
      <c r="C79" s="30" t="s">
        <v>27</v>
      </c>
      <c r="D79" s="30"/>
      <c r="E79" s="30"/>
      <c r="F79" s="30" t="str">
        <f t="shared" ref="F79:F98" si="27">LEFT(F77,3)&amp;TEXT(RIGHT(F77,2)-1,"#00")</f>
        <v>RXD10</v>
      </c>
      <c r="G79" s="32">
        <v>38</v>
      </c>
      <c r="H79" s="1">
        <v>1</v>
      </c>
      <c r="I79" s="1" t="s">
        <v>0</v>
      </c>
      <c r="J79" s="44">
        <f t="shared" si="21"/>
        <v>15</v>
      </c>
      <c r="K79" s="52" t="s">
        <v>20</v>
      </c>
      <c r="L79" s="47" t="s">
        <v>35</v>
      </c>
    </row>
    <row r="80" spans="2:12" x14ac:dyDescent="0.55000000000000004">
      <c r="B80" s="30" t="s">
        <v>14</v>
      </c>
      <c r="C80" s="30" t="s">
        <v>27</v>
      </c>
      <c r="D80" s="30"/>
      <c r="E80" s="30"/>
      <c r="F80" s="30" t="str">
        <f t="shared" si="27"/>
        <v>TXD10</v>
      </c>
      <c r="G80" s="32">
        <v>38</v>
      </c>
      <c r="H80" s="1">
        <v>1</v>
      </c>
      <c r="I80" s="1" t="s">
        <v>0</v>
      </c>
      <c r="J80" s="44">
        <f t="shared" si="21"/>
        <v>15</v>
      </c>
      <c r="K80" s="47"/>
      <c r="L80" s="47"/>
    </row>
    <row r="81" spans="2:12" x14ac:dyDescent="0.55000000000000004">
      <c r="B81" s="30" t="s">
        <v>14</v>
      </c>
      <c r="C81" s="30" t="s">
        <v>27</v>
      </c>
      <c r="D81" s="30"/>
      <c r="E81" s="30"/>
      <c r="F81" s="30" t="str">
        <f t="shared" si="27"/>
        <v>RXD09</v>
      </c>
      <c r="G81" s="32">
        <v>38</v>
      </c>
      <c r="H81" s="1">
        <v>1</v>
      </c>
      <c r="I81" s="1" t="s">
        <v>0</v>
      </c>
      <c r="J81" s="44">
        <f t="shared" si="21"/>
        <v>16</v>
      </c>
      <c r="K81" s="52" t="s">
        <v>19</v>
      </c>
      <c r="L81" s="47" t="s">
        <v>35</v>
      </c>
    </row>
    <row r="82" spans="2:12" x14ac:dyDescent="0.55000000000000004">
      <c r="B82" s="30" t="s">
        <v>14</v>
      </c>
      <c r="C82" s="30" t="s">
        <v>27</v>
      </c>
      <c r="D82" s="30"/>
      <c r="E82" s="30"/>
      <c r="F82" s="30" t="str">
        <f t="shared" si="27"/>
        <v>TXD09</v>
      </c>
      <c r="G82" s="32">
        <v>38</v>
      </c>
      <c r="H82" s="1">
        <v>1</v>
      </c>
      <c r="I82" s="1" t="s">
        <v>0</v>
      </c>
      <c r="J82" s="44">
        <f t="shared" si="21"/>
        <v>16</v>
      </c>
      <c r="K82" s="47"/>
      <c r="L82" s="47"/>
    </row>
    <row r="83" spans="2:12" x14ac:dyDescent="0.55000000000000004">
      <c r="B83" s="30" t="s">
        <v>14</v>
      </c>
      <c r="C83" s="30" t="s">
        <v>27</v>
      </c>
      <c r="D83" s="30"/>
      <c r="E83" s="30"/>
      <c r="F83" s="30" t="str">
        <f t="shared" si="27"/>
        <v>RXD08</v>
      </c>
      <c r="G83" s="32">
        <v>38</v>
      </c>
      <c r="H83" s="1">
        <v>1</v>
      </c>
      <c r="I83" s="1" t="s">
        <v>0</v>
      </c>
      <c r="J83" s="44">
        <f t="shared" si="21"/>
        <v>17</v>
      </c>
      <c r="K83" s="52" t="s">
        <v>24</v>
      </c>
      <c r="L83" s="47" t="s">
        <v>35</v>
      </c>
    </row>
    <row r="84" spans="2:12" x14ac:dyDescent="0.55000000000000004">
      <c r="B84" s="30" t="s">
        <v>14</v>
      </c>
      <c r="C84" s="30" t="s">
        <v>27</v>
      </c>
      <c r="D84" s="30"/>
      <c r="E84" s="30"/>
      <c r="F84" s="30" t="str">
        <f t="shared" si="27"/>
        <v>TXD08</v>
      </c>
      <c r="G84" s="32">
        <v>38</v>
      </c>
      <c r="H84" s="1">
        <v>1</v>
      </c>
      <c r="I84" s="1" t="s">
        <v>0</v>
      </c>
      <c r="J84" s="44">
        <f t="shared" si="21"/>
        <v>17</v>
      </c>
      <c r="K84" s="47"/>
      <c r="L84" s="47"/>
    </row>
    <row r="85" spans="2:12" x14ac:dyDescent="0.55000000000000004">
      <c r="B85" s="30" t="s">
        <v>14</v>
      </c>
      <c r="C85" s="30" t="s">
        <v>27</v>
      </c>
      <c r="D85" s="30"/>
      <c r="E85" s="30"/>
      <c r="F85" s="30" t="str">
        <f t="shared" si="27"/>
        <v>RXD07</v>
      </c>
      <c r="G85" s="32">
        <v>38</v>
      </c>
      <c r="H85" s="1">
        <v>1</v>
      </c>
      <c r="I85" s="1" t="s">
        <v>0</v>
      </c>
      <c r="J85" s="44">
        <f t="shared" si="21"/>
        <v>18</v>
      </c>
      <c r="K85" s="52" t="s">
        <v>23</v>
      </c>
      <c r="L85" s="47" t="s">
        <v>35</v>
      </c>
    </row>
    <row r="86" spans="2:12" x14ac:dyDescent="0.55000000000000004">
      <c r="B86" s="30" t="s">
        <v>14</v>
      </c>
      <c r="C86" s="30" t="s">
        <v>27</v>
      </c>
      <c r="D86" s="30"/>
      <c r="E86" s="30"/>
      <c r="F86" s="30" t="str">
        <f t="shared" si="27"/>
        <v>TXD07</v>
      </c>
      <c r="G86" s="32">
        <v>38</v>
      </c>
      <c r="H86" s="1">
        <v>1</v>
      </c>
      <c r="I86" s="1" t="s">
        <v>0</v>
      </c>
      <c r="J86" s="44">
        <f t="shared" si="21"/>
        <v>18</v>
      </c>
      <c r="K86" s="57"/>
      <c r="L86" s="47"/>
    </row>
    <row r="87" spans="2:12" x14ac:dyDescent="0.55000000000000004">
      <c r="B87" s="30" t="s">
        <v>14</v>
      </c>
      <c r="C87" s="30" t="s">
        <v>27</v>
      </c>
      <c r="D87" s="30"/>
      <c r="E87" s="30"/>
      <c r="F87" s="30" t="str">
        <f t="shared" si="27"/>
        <v>RXD06</v>
      </c>
      <c r="G87" s="32">
        <v>38</v>
      </c>
      <c r="H87" s="1">
        <v>1</v>
      </c>
      <c r="I87" s="1" t="s">
        <v>0</v>
      </c>
      <c r="J87" s="44">
        <f t="shared" si="21"/>
        <v>19</v>
      </c>
      <c r="K87" s="50" t="str">
        <f ca="1">"["&amp;INDIRECT(ADDRESS(ROW()+3,2))&amp;"/"&amp;INDIRECT(ADDRESS(ROW()+3,3))&amp;"/"&amp;INDIRECT(ADDRESS(ROW()+3,4))&amp;"/"&amp;INDIRECT(ADDRESS(ROW()+3,6))&amp;"]"</f>
        <v>[agogna/BNL712//TXD05]</v>
      </c>
      <c r="L87" s="57" t="s">
        <v>32</v>
      </c>
    </row>
    <row r="88" spans="2:12" x14ac:dyDescent="0.55000000000000004">
      <c r="B88" s="30" t="s">
        <v>14</v>
      </c>
      <c r="C88" s="30" t="s">
        <v>27</v>
      </c>
      <c r="D88" s="30"/>
      <c r="E88" s="30"/>
      <c r="F88" s="30" t="str">
        <f t="shared" si="27"/>
        <v>TXD06</v>
      </c>
      <c r="G88" s="32">
        <v>38</v>
      </c>
      <c r="H88" s="1">
        <v>1</v>
      </c>
      <c r="I88" s="1" t="s">
        <v>0</v>
      </c>
      <c r="J88" s="44">
        <f t="shared" si="21"/>
        <v>19</v>
      </c>
      <c r="K88" s="50" t="str">
        <f ca="1">"["&amp;INDIRECT(ADDRESS(ROW()+1,2))&amp;"/"&amp;INDIRECT(ADDRESS(ROW()+1,3))&amp;"/"&amp;INDIRECT(ADDRESS(ROW()+1,4))&amp;"/"&amp;INDIRECT(ADDRESS(ROW()+1,6))&amp;"]"</f>
        <v>[agogna/BNL712//RXD05]</v>
      </c>
      <c r="L88" s="57" t="s">
        <v>32</v>
      </c>
    </row>
    <row r="89" spans="2:12" x14ac:dyDescent="0.55000000000000004">
      <c r="B89" s="30" t="s">
        <v>14</v>
      </c>
      <c r="C89" s="30" t="s">
        <v>27</v>
      </c>
      <c r="D89" s="30"/>
      <c r="E89" s="30"/>
      <c r="F89" s="30" t="str">
        <f t="shared" si="27"/>
        <v>RXD05</v>
      </c>
      <c r="G89" s="32">
        <v>38</v>
      </c>
      <c r="H89" s="1">
        <v>1</v>
      </c>
      <c r="I89" s="1" t="s">
        <v>0</v>
      </c>
      <c r="J89" s="44">
        <f t="shared" si="21"/>
        <v>20</v>
      </c>
      <c r="K89" s="50" t="str">
        <f ca="1">"["&amp;INDIRECT(ADDRESS(ROW()-1,2))&amp;"/"&amp;INDIRECT(ADDRESS(ROW()-1,3))&amp;"/"&amp;INDIRECT(ADDRESS(ROW()-1,4))&amp;"/"&amp;INDIRECT(ADDRESS(ROW()-1,6))&amp;"]"</f>
        <v>[agogna/BNL712//TXD06]</v>
      </c>
      <c r="L89" s="57" t="s">
        <v>32</v>
      </c>
    </row>
    <row r="90" spans="2:12" x14ac:dyDescent="0.55000000000000004">
      <c r="B90" s="30" t="s">
        <v>14</v>
      </c>
      <c r="C90" s="30" t="s">
        <v>27</v>
      </c>
      <c r="D90" s="30"/>
      <c r="E90" s="30"/>
      <c r="F90" s="30" t="str">
        <f t="shared" si="27"/>
        <v>TXD05</v>
      </c>
      <c r="G90" s="32">
        <v>38</v>
      </c>
      <c r="H90" s="1">
        <v>1</v>
      </c>
      <c r="I90" s="1" t="s">
        <v>0</v>
      </c>
      <c r="J90" s="44">
        <f t="shared" si="21"/>
        <v>20</v>
      </c>
      <c r="K90" s="50" t="str">
        <f ca="1">"["&amp;INDIRECT(ADDRESS(ROW()-3,2))&amp;"/"&amp;INDIRECT(ADDRESS(ROW()-3,3))&amp;"/"&amp;INDIRECT(ADDRESS(ROW()-3,4))&amp;"/"&amp;INDIRECT(ADDRESS(ROW()-3,6))&amp;"]"</f>
        <v>[agogna/BNL712//RXD06]</v>
      </c>
      <c r="L90" s="57" t="s">
        <v>32</v>
      </c>
    </row>
    <row r="91" spans="2:12" x14ac:dyDescent="0.55000000000000004">
      <c r="B91" s="30" t="s">
        <v>14</v>
      </c>
      <c r="C91" s="30" t="s">
        <v>27</v>
      </c>
      <c r="D91" s="30"/>
      <c r="E91" s="30"/>
      <c r="F91" s="30" t="str">
        <f t="shared" si="27"/>
        <v>RXD04</v>
      </c>
      <c r="G91" s="32">
        <v>38</v>
      </c>
      <c r="H91" s="1">
        <v>1</v>
      </c>
      <c r="I91" s="1" t="s">
        <v>0</v>
      </c>
      <c r="J91" s="44">
        <f t="shared" si="21"/>
        <v>21</v>
      </c>
      <c r="K91" s="50" t="str">
        <f ca="1">"["&amp;INDIRECT(ADDRESS(ROW()+3,2))&amp;"/"&amp;INDIRECT(ADDRESS(ROW()+3,3))&amp;"/"&amp;INDIRECT(ADDRESS(ROW()+3,4))&amp;"/"&amp;INDIRECT(ADDRESS(ROW()+3,6))&amp;"]"</f>
        <v>[agogna/BNL712//TXD03]</v>
      </c>
      <c r="L91" s="57" t="s">
        <v>32</v>
      </c>
    </row>
    <row r="92" spans="2:12" x14ac:dyDescent="0.55000000000000004">
      <c r="B92" s="30" t="s">
        <v>14</v>
      </c>
      <c r="C92" s="30" t="s">
        <v>27</v>
      </c>
      <c r="D92" s="30"/>
      <c r="E92" s="30"/>
      <c r="F92" s="30" t="str">
        <f t="shared" si="27"/>
        <v>TXD04</v>
      </c>
      <c r="G92" s="32">
        <v>38</v>
      </c>
      <c r="H92" s="1">
        <v>1</v>
      </c>
      <c r="I92" s="1" t="s">
        <v>0</v>
      </c>
      <c r="J92" s="44">
        <f t="shared" si="21"/>
        <v>21</v>
      </c>
      <c r="K92" s="50" t="str">
        <f ca="1">"["&amp;INDIRECT(ADDRESS(ROW()+1,2))&amp;"/"&amp;INDIRECT(ADDRESS(ROW()+1,3))&amp;"/"&amp;INDIRECT(ADDRESS(ROW()+1,4))&amp;"/"&amp;INDIRECT(ADDRESS(ROW()+1,6))&amp;"]"</f>
        <v>[agogna/BNL712//RXD03]</v>
      </c>
      <c r="L92" s="57" t="s">
        <v>32</v>
      </c>
    </row>
    <row r="93" spans="2:12" x14ac:dyDescent="0.55000000000000004">
      <c r="B93" s="30" t="s">
        <v>14</v>
      </c>
      <c r="C93" s="30" t="s">
        <v>27</v>
      </c>
      <c r="D93" s="30"/>
      <c r="E93" s="30"/>
      <c r="F93" s="30" t="str">
        <f t="shared" si="27"/>
        <v>RXD03</v>
      </c>
      <c r="G93" s="32">
        <v>38</v>
      </c>
      <c r="H93" s="1">
        <v>1</v>
      </c>
      <c r="I93" s="1" t="s">
        <v>0</v>
      </c>
      <c r="J93" s="44">
        <f t="shared" si="21"/>
        <v>22</v>
      </c>
      <c r="K93" s="50" t="str">
        <f ca="1">"["&amp;INDIRECT(ADDRESS(ROW()-1,2))&amp;"/"&amp;INDIRECT(ADDRESS(ROW()-1,3))&amp;"/"&amp;INDIRECT(ADDRESS(ROW()-1,4))&amp;"/"&amp;INDIRECT(ADDRESS(ROW()-1,6))&amp;"]"</f>
        <v>[agogna/BNL712//TXD04]</v>
      </c>
      <c r="L93" s="57" t="s">
        <v>32</v>
      </c>
    </row>
    <row r="94" spans="2:12" x14ac:dyDescent="0.55000000000000004">
      <c r="B94" s="30" t="s">
        <v>14</v>
      </c>
      <c r="C94" s="30" t="s">
        <v>27</v>
      </c>
      <c r="D94" s="30"/>
      <c r="E94" s="30"/>
      <c r="F94" s="30" t="str">
        <f t="shared" si="27"/>
        <v>TXD03</v>
      </c>
      <c r="G94" s="32">
        <v>38</v>
      </c>
      <c r="H94" s="1">
        <v>1</v>
      </c>
      <c r="I94" s="1" t="s">
        <v>0</v>
      </c>
      <c r="J94" s="44">
        <f t="shared" si="21"/>
        <v>22</v>
      </c>
      <c r="K94" s="50" t="str">
        <f ca="1">"["&amp;INDIRECT(ADDRESS(ROW()-3,2))&amp;"/"&amp;INDIRECT(ADDRESS(ROW()-3,3))&amp;"/"&amp;INDIRECT(ADDRESS(ROW()-3,4))&amp;"/"&amp;INDIRECT(ADDRESS(ROW()-3,6))&amp;"]"</f>
        <v>[agogna/BNL712//RXD04]</v>
      </c>
      <c r="L94" s="57" t="s">
        <v>32</v>
      </c>
    </row>
    <row r="95" spans="2:12" x14ac:dyDescent="0.55000000000000004">
      <c r="B95" s="30" t="s">
        <v>14</v>
      </c>
      <c r="C95" s="30" t="s">
        <v>27</v>
      </c>
      <c r="D95" s="30"/>
      <c r="E95" s="30"/>
      <c r="F95" s="30" t="str">
        <f t="shared" si="27"/>
        <v>RXD02</v>
      </c>
      <c r="G95" s="32">
        <v>38</v>
      </c>
      <c r="H95" s="1">
        <v>1</v>
      </c>
      <c r="I95" s="1" t="s">
        <v>0</v>
      </c>
      <c r="J95" s="44">
        <f t="shared" si="21"/>
        <v>23</v>
      </c>
      <c r="K95" s="57"/>
      <c r="L95" s="57"/>
    </row>
    <row r="96" spans="2:12" x14ac:dyDescent="0.55000000000000004">
      <c r="B96" s="30" t="s">
        <v>14</v>
      </c>
      <c r="C96" s="30" t="s">
        <v>27</v>
      </c>
      <c r="D96" s="30"/>
      <c r="E96" s="30"/>
      <c r="F96" s="30" t="str">
        <f t="shared" si="27"/>
        <v>TXD02</v>
      </c>
      <c r="G96" s="32">
        <v>38</v>
      </c>
      <c r="H96" s="1">
        <v>1</v>
      </c>
      <c r="I96" s="1" t="s">
        <v>0</v>
      </c>
      <c r="J96" s="44">
        <f t="shared" si="21"/>
        <v>23</v>
      </c>
      <c r="K96" s="57"/>
      <c r="L96" s="57"/>
    </row>
    <row r="97" spans="2:12" x14ac:dyDescent="0.55000000000000004">
      <c r="B97" s="30" t="s">
        <v>14</v>
      </c>
      <c r="C97" s="30" t="s">
        <v>27</v>
      </c>
      <c r="D97" s="30"/>
      <c r="E97" s="30"/>
      <c r="F97" s="30" t="str">
        <f t="shared" si="27"/>
        <v>RXD01</v>
      </c>
      <c r="G97" s="32">
        <v>38</v>
      </c>
      <c r="H97" s="1">
        <v>1</v>
      </c>
      <c r="I97" s="1" t="s">
        <v>0</v>
      </c>
      <c r="J97" s="44">
        <f t="shared" si="21"/>
        <v>24</v>
      </c>
      <c r="K97" s="53" t="s">
        <v>30</v>
      </c>
      <c r="L97" s="57" t="s">
        <v>32</v>
      </c>
    </row>
    <row r="98" spans="2:12" ht="14.7" thickBot="1" x14ac:dyDescent="0.6">
      <c r="B98" s="31" t="s">
        <v>14</v>
      </c>
      <c r="C98" s="31" t="s">
        <v>27</v>
      </c>
      <c r="D98" s="31"/>
      <c r="E98" s="31"/>
      <c r="F98" s="31" t="str">
        <f t="shared" si="27"/>
        <v>TXD01</v>
      </c>
      <c r="G98" s="83">
        <v>38</v>
      </c>
      <c r="H98" s="14">
        <v>1</v>
      </c>
      <c r="I98" s="14" t="s">
        <v>0</v>
      </c>
      <c r="J98" s="45">
        <f t="shared" si="21"/>
        <v>24</v>
      </c>
      <c r="K98" s="85" t="s">
        <v>31</v>
      </c>
      <c r="L98" s="86" t="s">
        <v>32</v>
      </c>
    </row>
    <row r="99" spans="2:12" ht="14.7" thickTop="1" x14ac:dyDescent="0.55000000000000004">
      <c r="B99" s="15" t="s">
        <v>38</v>
      </c>
      <c r="C99" s="15" t="s">
        <v>27</v>
      </c>
      <c r="D99" s="15">
        <v>50</v>
      </c>
      <c r="E99" s="15"/>
      <c r="F99" s="15" t="s">
        <v>41</v>
      </c>
      <c r="G99" s="34">
        <v>38</v>
      </c>
      <c r="H99" s="13">
        <v>2</v>
      </c>
      <c r="I99" s="13" t="s">
        <v>1</v>
      </c>
      <c r="J99" s="43">
        <v>1</v>
      </c>
      <c r="K99" s="74" t="str">
        <f ca="1">"["&amp;INDIRECT(ADDRESS(ROW()-2*24+1,2))&amp;"/"&amp;INDIRECT(ADDRESS(ROW()-2*24+1,3))&amp;"/"&amp;INDIRECT(ADDRESS(ROW()-2*24+1,4))&amp;"/"&amp;INDIRECT(ADDRESS(ROW()-2*24+1,6))&amp;"]"</f>
        <v>[agogna/BNL712//TXA12]</v>
      </c>
      <c r="L99" s="71" t="s">
        <v>39</v>
      </c>
    </row>
    <row r="100" spans="2:12" x14ac:dyDescent="0.55000000000000004">
      <c r="B100" s="16" t="s">
        <v>38</v>
      </c>
      <c r="C100" s="16" t="s">
        <v>27</v>
      </c>
      <c r="D100" s="16">
        <v>50</v>
      </c>
      <c r="E100" s="16"/>
      <c r="F100" s="16" t="str">
        <f>SUBSTITUTE(F99,"RX", "TX")</f>
        <v>TXA12</v>
      </c>
      <c r="G100" s="32">
        <v>38</v>
      </c>
      <c r="H100" s="1">
        <v>2</v>
      </c>
      <c r="I100" s="1" t="s">
        <v>1</v>
      </c>
      <c r="J100" s="44">
        <v>1</v>
      </c>
      <c r="K100" s="73" t="str">
        <f ca="1">"["&amp;INDIRECT(ADDRESS(ROW()-2*24-1,2))&amp;"/"&amp;INDIRECT(ADDRESS(ROW()-2*24-1,3))&amp;"/"&amp;INDIRECT(ADDRESS(ROW()-2*24-1,4))&amp;"/"&amp;INDIRECT(ADDRESS(ROW()-2*24-1,6))&amp;"]"</f>
        <v>[agogna/BNL712//RXA12]</v>
      </c>
      <c r="L100" s="71" t="s">
        <v>39</v>
      </c>
    </row>
    <row r="101" spans="2:12" x14ac:dyDescent="0.55000000000000004">
      <c r="B101" s="16" t="s">
        <v>38</v>
      </c>
      <c r="C101" s="16" t="s">
        <v>27</v>
      </c>
      <c r="D101" s="16">
        <v>50</v>
      </c>
      <c r="E101" s="16"/>
      <c r="F101" s="16" t="str">
        <f>LEFT(F99,3)&amp;TEXT(RIGHT(F99,2)-1,"#00")</f>
        <v>RXA11</v>
      </c>
      <c r="G101" s="32">
        <v>38</v>
      </c>
      <c r="H101" s="1">
        <v>2</v>
      </c>
      <c r="I101" s="1" t="s">
        <v>1</v>
      </c>
      <c r="J101" s="44">
        <f t="shared" ref="J101:J146" si="28">J99+1</f>
        <v>2</v>
      </c>
      <c r="K101" s="75" t="str">
        <f t="shared" ref="K101" ca="1" si="29">"["&amp;INDIRECT(ADDRESS(ROW()-2*24+1,2))&amp;"/"&amp;INDIRECT(ADDRESS(ROW()-2*24+1,3))&amp;"/"&amp;INDIRECT(ADDRESS(ROW()-2*24+1,4))&amp;"/"&amp;INDIRECT(ADDRESS(ROW()-2*24+1,6))&amp;"]"</f>
        <v>[agogna/BNL712//TXA11]</v>
      </c>
      <c r="L101" s="71" t="s">
        <v>39</v>
      </c>
    </row>
    <row r="102" spans="2:12" x14ac:dyDescent="0.55000000000000004">
      <c r="B102" s="16" t="s">
        <v>38</v>
      </c>
      <c r="C102" s="16" t="s">
        <v>27</v>
      </c>
      <c r="D102" s="16">
        <v>50</v>
      </c>
      <c r="E102" s="16"/>
      <c r="F102" s="16" t="str">
        <f>LEFT(F100,3)&amp;TEXT(RIGHT(F100,2)-1,"#00")</f>
        <v>TXA11</v>
      </c>
      <c r="G102" s="32">
        <v>38</v>
      </c>
      <c r="H102" s="1">
        <v>2</v>
      </c>
      <c r="I102" s="1" t="s">
        <v>1</v>
      </c>
      <c r="J102" s="44">
        <f t="shared" si="28"/>
        <v>2</v>
      </c>
      <c r="K102" s="75" t="str">
        <f t="shared" ref="K102" ca="1" si="30">"["&amp;INDIRECT(ADDRESS(ROW()-2*24-1,2))&amp;"/"&amp;INDIRECT(ADDRESS(ROW()-2*24-1,3))&amp;"/"&amp;INDIRECT(ADDRESS(ROW()-2*24-1,4))&amp;"/"&amp;INDIRECT(ADDRESS(ROW()-2*24-1,6))&amp;"]"</f>
        <v>[agogna/BNL712//RXA11]</v>
      </c>
      <c r="L102" s="71" t="s">
        <v>39</v>
      </c>
    </row>
    <row r="103" spans="2:12" x14ac:dyDescent="0.55000000000000004">
      <c r="B103" s="16" t="s">
        <v>38</v>
      </c>
      <c r="C103" s="16" t="s">
        <v>27</v>
      </c>
      <c r="D103" s="16">
        <v>50</v>
      </c>
      <c r="E103" s="16"/>
      <c r="F103" s="16" t="str">
        <f t="shared" ref="F103:F122" si="31">LEFT(F101,3)&amp;TEXT(RIGHT(F101,2)-1,"#00")</f>
        <v>RXA10</v>
      </c>
      <c r="G103" s="32">
        <v>38</v>
      </c>
      <c r="H103" s="1">
        <v>2</v>
      </c>
      <c r="I103" s="1" t="s">
        <v>1</v>
      </c>
      <c r="J103" s="44">
        <f t="shared" si="28"/>
        <v>3</v>
      </c>
      <c r="K103" s="55" t="str">
        <f t="shared" ref="K103" ca="1" si="32">"["&amp;INDIRECT(ADDRESS(ROW()-2*24+1,2))&amp;"/"&amp;INDIRECT(ADDRESS(ROW()-2*24+1,3))&amp;"/"&amp;INDIRECT(ADDRESS(ROW()-2*24+1,4))&amp;"/"&amp;INDIRECT(ADDRESS(ROW()-2*24+1,6))&amp;"]"</f>
        <v>[agogna/BNL712//TXA10]</v>
      </c>
      <c r="L103" s="71" t="s">
        <v>39</v>
      </c>
    </row>
    <row r="104" spans="2:12" x14ac:dyDescent="0.55000000000000004">
      <c r="B104" s="16" t="s">
        <v>38</v>
      </c>
      <c r="C104" s="16" t="s">
        <v>27</v>
      </c>
      <c r="D104" s="16">
        <v>50</v>
      </c>
      <c r="E104" s="16"/>
      <c r="F104" s="16" t="str">
        <f t="shared" si="31"/>
        <v>TXA10</v>
      </c>
      <c r="G104" s="32">
        <v>38</v>
      </c>
      <c r="H104" s="1">
        <v>2</v>
      </c>
      <c r="I104" s="1" t="s">
        <v>1</v>
      </c>
      <c r="J104" s="44">
        <f t="shared" si="28"/>
        <v>3</v>
      </c>
      <c r="K104" s="55" t="str">
        <f t="shared" ref="K104" ca="1" si="33">"["&amp;INDIRECT(ADDRESS(ROW()-2*24-1,2))&amp;"/"&amp;INDIRECT(ADDRESS(ROW()-2*24-1,3))&amp;"/"&amp;INDIRECT(ADDRESS(ROW()-2*24-1,4))&amp;"/"&amp;INDIRECT(ADDRESS(ROW()-2*24-1,6))&amp;"]"</f>
        <v>[agogna/BNL712//RXA10]</v>
      </c>
      <c r="L104" s="71" t="s">
        <v>39</v>
      </c>
    </row>
    <row r="105" spans="2:12" x14ac:dyDescent="0.55000000000000004">
      <c r="B105" s="16" t="s">
        <v>38</v>
      </c>
      <c r="C105" s="16" t="s">
        <v>27</v>
      </c>
      <c r="D105" s="16">
        <v>50</v>
      </c>
      <c r="E105" s="16"/>
      <c r="F105" s="16" t="str">
        <f t="shared" si="31"/>
        <v>RXA09</v>
      </c>
      <c r="G105" s="32">
        <v>38</v>
      </c>
      <c r="H105" s="1">
        <v>2</v>
      </c>
      <c r="I105" s="1" t="s">
        <v>1</v>
      </c>
      <c r="J105" s="44">
        <f t="shared" si="28"/>
        <v>4</v>
      </c>
      <c r="K105" s="76" t="str">
        <f t="shared" ref="K105" ca="1" si="34">"["&amp;INDIRECT(ADDRESS(ROW()-2*24+1,2))&amp;"/"&amp;INDIRECT(ADDRESS(ROW()-2*24+1,3))&amp;"/"&amp;INDIRECT(ADDRESS(ROW()-2*24+1,4))&amp;"/"&amp;INDIRECT(ADDRESS(ROW()-2*24+1,6))&amp;"]"</f>
        <v>[agogna/BNL712//TXA09]</v>
      </c>
      <c r="L105" s="71" t="s">
        <v>39</v>
      </c>
    </row>
    <row r="106" spans="2:12" x14ac:dyDescent="0.55000000000000004">
      <c r="B106" s="16" t="s">
        <v>38</v>
      </c>
      <c r="C106" s="16" t="s">
        <v>27</v>
      </c>
      <c r="D106" s="16">
        <v>50</v>
      </c>
      <c r="E106" s="16"/>
      <c r="F106" s="16" t="str">
        <f t="shared" si="31"/>
        <v>TXA09</v>
      </c>
      <c r="G106" s="32">
        <v>38</v>
      </c>
      <c r="H106" s="1">
        <v>2</v>
      </c>
      <c r="I106" s="1" t="s">
        <v>1</v>
      </c>
      <c r="J106" s="44">
        <f t="shared" si="28"/>
        <v>4</v>
      </c>
      <c r="K106" s="76" t="str">
        <f t="shared" ref="K106" ca="1" si="35">"["&amp;INDIRECT(ADDRESS(ROW()-2*24-1,2))&amp;"/"&amp;INDIRECT(ADDRESS(ROW()-2*24-1,3))&amp;"/"&amp;INDIRECT(ADDRESS(ROW()-2*24-1,4))&amp;"/"&amp;INDIRECT(ADDRESS(ROW()-2*24-1,6))&amp;"]"</f>
        <v>[agogna/BNL712//RXA09]</v>
      </c>
      <c r="L106" s="71" t="s">
        <v>39</v>
      </c>
    </row>
    <row r="107" spans="2:12" x14ac:dyDescent="0.55000000000000004">
      <c r="B107" s="16" t="s">
        <v>38</v>
      </c>
      <c r="C107" s="16" t="s">
        <v>27</v>
      </c>
      <c r="D107" s="16">
        <v>50</v>
      </c>
      <c r="E107" s="16"/>
      <c r="F107" s="16" t="str">
        <f t="shared" si="31"/>
        <v>RXA08</v>
      </c>
      <c r="G107" s="32">
        <v>38</v>
      </c>
      <c r="H107" s="1">
        <v>2</v>
      </c>
      <c r="I107" s="1" t="s">
        <v>1</v>
      </c>
      <c r="J107" s="44">
        <f t="shared" si="28"/>
        <v>5</v>
      </c>
      <c r="K107" s="77" t="str">
        <f t="shared" ref="K107" ca="1" si="36">"["&amp;INDIRECT(ADDRESS(ROW()-2*24+1,2))&amp;"/"&amp;INDIRECT(ADDRESS(ROW()-2*24+1,3))&amp;"/"&amp;INDIRECT(ADDRESS(ROW()-2*24+1,4))&amp;"/"&amp;INDIRECT(ADDRESS(ROW()-2*24+1,6))&amp;"]"</f>
        <v>[agogna/BNL712//TXA08]</v>
      </c>
      <c r="L107" s="71" t="s">
        <v>39</v>
      </c>
    </row>
    <row r="108" spans="2:12" x14ac:dyDescent="0.55000000000000004">
      <c r="B108" s="16" t="s">
        <v>38</v>
      </c>
      <c r="C108" s="16" t="s">
        <v>27</v>
      </c>
      <c r="D108" s="16">
        <v>50</v>
      </c>
      <c r="E108" s="16"/>
      <c r="F108" s="16" t="str">
        <f t="shared" si="31"/>
        <v>TXA08</v>
      </c>
      <c r="G108" s="32">
        <v>38</v>
      </c>
      <c r="H108" s="1">
        <v>2</v>
      </c>
      <c r="I108" s="1" t="s">
        <v>1</v>
      </c>
      <c r="J108" s="44">
        <f t="shared" si="28"/>
        <v>5</v>
      </c>
      <c r="K108" s="77" t="str">
        <f t="shared" ref="K108" ca="1" si="37">"["&amp;INDIRECT(ADDRESS(ROW()-2*24-1,2))&amp;"/"&amp;INDIRECT(ADDRESS(ROW()-2*24-1,3))&amp;"/"&amp;INDIRECT(ADDRESS(ROW()-2*24-1,4))&amp;"/"&amp;INDIRECT(ADDRESS(ROW()-2*24-1,6))&amp;"]"</f>
        <v>[agogna/BNL712//RXA08]</v>
      </c>
      <c r="L108" s="71" t="s">
        <v>39</v>
      </c>
    </row>
    <row r="109" spans="2:12" x14ac:dyDescent="0.55000000000000004">
      <c r="B109" s="16" t="s">
        <v>38</v>
      </c>
      <c r="C109" s="16" t="s">
        <v>27</v>
      </c>
      <c r="D109" s="16">
        <v>50</v>
      </c>
      <c r="E109" s="16"/>
      <c r="F109" s="16" t="str">
        <f t="shared" si="31"/>
        <v>RXA07</v>
      </c>
      <c r="G109" s="32">
        <v>38</v>
      </c>
      <c r="H109" s="1">
        <v>2</v>
      </c>
      <c r="I109" s="1" t="s">
        <v>1</v>
      </c>
      <c r="J109" s="44">
        <f t="shared" si="28"/>
        <v>6</v>
      </c>
      <c r="K109" s="75" t="str">
        <f t="shared" ref="K109" ca="1" si="38">"["&amp;INDIRECT(ADDRESS(ROW()-2*24+1,2))&amp;"/"&amp;INDIRECT(ADDRESS(ROW()-2*24+1,3))&amp;"/"&amp;INDIRECT(ADDRESS(ROW()-2*24+1,4))&amp;"/"&amp;INDIRECT(ADDRESS(ROW()-2*24+1,6))&amp;"]"</f>
        <v>[agogna/BNL712//TXA07]</v>
      </c>
      <c r="L109" s="71" t="s">
        <v>39</v>
      </c>
    </row>
    <row r="110" spans="2:12" x14ac:dyDescent="0.55000000000000004">
      <c r="B110" s="16" t="s">
        <v>38</v>
      </c>
      <c r="C110" s="16" t="s">
        <v>27</v>
      </c>
      <c r="D110" s="16">
        <v>50</v>
      </c>
      <c r="E110" s="16"/>
      <c r="F110" s="16" t="str">
        <f t="shared" si="31"/>
        <v>TXA07</v>
      </c>
      <c r="G110" s="32">
        <v>38</v>
      </c>
      <c r="H110" s="1">
        <v>2</v>
      </c>
      <c r="I110" s="1" t="s">
        <v>1</v>
      </c>
      <c r="J110" s="44">
        <f t="shared" si="28"/>
        <v>6</v>
      </c>
      <c r="K110" s="75" t="str">
        <f t="shared" ref="K110" ca="1" si="39">"["&amp;INDIRECT(ADDRESS(ROW()-2*24-1,2))&amp;"/"&amp;INDIRECT(ADDRESS(ROW()-2*24-1,3))&amp;"/"&amp;INDIRECT(ADDRESS(ROW()-2*24-1,4))&amp;"/"&amp;INDIRECT(ADDRESS(ROW()-2*24-1,6))&amp;"]"</f>
        <v>[agogna/BNL712//RXA07]</v>
      </c>
      <c r="L110" s="71" t="s">
        <v>39</v>
      </c>
    </row>
    <row r="111" spans="2:12" x14ac:dyDescent="0.55000000000000004">
      <c r="B111" s="16" t="s">
        <v>38</v>
      </c>
      <c r="C111" s="16" t="s">
        <v>27</v>
      </c>
      <c r="D111" s="16">
        <v>50</v>
      </c>
      <c r="E111" s="16"/>
      <c r="F111" s="16" t="str">
        <f t="shared" si="31"/>
        <v>RXA06</v>
      </c>
      <c r="G111" s="32">
        <v>38</v>
      </c>
      <c r="H111" s="1">
        <v>2</v>
      </c>
      <c r="I111" s="1" t="s">
        <v>1</v>
      </c>
      <c r="J111" s="44">
        <f t="shared" si="28"/>
        <v>7</v>
      </c>
      <c r="K111" s="73" t="str">
        <f t="shared" ref="K111" ca="1" si="40">"["&amp;INDIRECT(ADDRESS(ROW()-2*24+1,2))&amp;"/"&amp;INDIRECT(ADDRESS(ROW()-2*24+1,3))&amp;"/"&amp;INDIRECT(ADDRESS(ROW()-2*24+1,4))&amp;"/"&amp;INDIRECT(ADDRESS(ROW()-2*24+1,6))&amp;"]"</f>
        <v>[agogna/BNL712//TXA06]</v>
      </c>
      <c r="L111" s="71" t="s">
        <v>39</v>
      </c>
    </row>
    <row r="112" spans="2:12" x14ac:dyDescent="0.55000000000000004">
      <c r="B112" s="16" t="s">
        <v>38</v>
      </c>
      <c r="C112" s="16" t="s">
        <v>27</v>
      </c>
      <c r="D112" s="16">
        <v>50</v>
      </c>
      <c r="E112" s="16"/>
      <c r="F112" s="16" t="str">
        <f t="shared" si="31"/>
        <v>TXA06</v>
      </c>
      <c r="G112" s="32">
        <v>38</v>
      </c>
      <c r="H112" s="1">
        <v>2</v>
      </c>
      <c r="I112" s="1" t="s">
        <v>1</v>
      </c>
      <c r="J112" s="44">
        <f t="shared" si="28"/>
        <v>7</v>
      </c>
      <c r="K112" s="73" t="str">
        <f t="shared" ref="K112" ca="1" si="41">"["&amp;INDIRECT(ADDRESS(ROW()-2*24-1,2))&amp;"/"&amp;INDIRECT(ADDRESS(ROW()-2*24-1,3))&amp;"/"&amp;INDIRECT(ADDRESS(ROW()-2*24-1,4))&amp;"/"&amp;INDIRECT(ADDRESS(ROW()-2*24-1,6))&amp;"]"</f>
        <v>[agogna/BNL712//RXA06]</v>
      </c>
      <c r="L112" s="71" t="s">
        <v>39</v>
      </c>
    </row>
    <row r="113" spans="2:12" x14ac:dyDescent="0.55000000000000004">
      <c r="B113" s="16" t="s">
        <v>38</v>
      </c>
      <c r="C113" s="16" t="s">
        <v>27</v>
      </c>
      <c r="D113" s="16">
        <v>50</v>
      </c>
      <c r="E113" s="16"/>
      <c r="F113" s="16" t="str">
        <f t="shared" si="31"/>
        <v>RXA05</v>
      </c>
      <c r="G113" s="32">
        <v>38</v>
      </c>
      <c r="H113" s="1">
        <v>2</v>
      </c>
      <c r="I113" s="1" t="s">
        <v>1</v>
      </c>
      <c r="J113" s="44">
        <f t="shared" si="28"/>
        <v>8</v>
      </c>
      <c r="K113" s="75" t="str">
        <f t="shared" ref="K113" ca="1" si="42">"["&amp;INDIRECT(ADDRESS(ROW()-2*24+1,2))&amp;"/"&amp;INDIRECT(ADDRESS(ROW()-2*24+1,3))&amp;"/"&amp;INDIRECT(ADDRESS(ROW()-2*24+1,4))&amp;"/"&amp;INDIRECT(ADDRESS(ROW()-2*24+1,6))&amp;"]"</f>
        <v>[agogna/BNL712//TXA05]</v>
      </c>
      <c r="L113" s="71" t="s">
        <v>39</v>
      </c>
    </row>
    <row r="114" spans="2:12" x14ac:dyDescent="0.55000000000000004">
      <c r="B114" s="16" t="s">
        <v>38</v>
      </c>
      <c r="C114" s="16" t="s">
        <v>27</v>
      </c>
      <c r="D114" s="16">
        <v>50</v>
      </c>
      <c r="E114" s="16"/>
      <c r="F114" s="16" t="str">
        <f t="shared" si="31"/>
        <v>TXA05</v>
      </c>
      <c r="G114" s="32">
        <v>38</v>
      </c>
      <c r="H114" s="1">
        <v>2</v>
      </c>
      <c r="I114" s="1" t="s">
        <v>1</v>
      </c>
      <c r="J114" s="44">
        <f t="shared" si="28"/>
        <v>8</v>
      </c>
      <c r="K114" s="75" t="str">
        <f t="shared" ref="K114" ca="1" si="43">"["&amp;INDIRECT(ADDRESS(ROW()-2*24-1,2))&amp;"/"&amp;INDIRECT(ADDRESS(ROW()-2*24-1,3))&amp;"/"&amp;INDIRECT(ADDRESS(ROW()-2*24-1,4))&amp;"/"&amp;INDIRECT(ADDRESS(ROW()-2*24-1,6))&amp;"]"</f>
        <v>[agogna/BNL712//RXA05]</v>
      </c>
      <c r="L114" s="71" t="s">
        <v>39</v>
      </c>
    </row>
    <row r="115" spans="2:12" x14ac:dyDescent="0.55000000000000004">
      <c r="B115" s="16" t="s">
        <v>38</v>
      </c>
      <c r="C115" s="16" t="s">
        <v>27</v>
      </c>
      <c r="D115" s="16">
        <v>50</v>
      </c>
      <c r="E115" s="16"/>
      <c r="F115" s="16" t="str">
        <f t="shared" si="31"/>
        <v>RXA04</v>
      </c>
      <c r="G115" s="32">
        <v>38</v>
      </c>
      <c r="H115" s="1">
        <v>2</v>
      </c>
      <c r="I115" s="1" t="s">
        <v>1</v>
      </c>
      <c r="J115" s="44">
        <f t="shared" si="28"/>
        <v>9</v>
      </c>
      <c r="K115" s="55" t="str">
        <f t="shared" ref="K115" ca="1" si="44">"["&amp;INDIRECT(ADDRESS(ROW()-2*24+1,2))&amp;"/"&amp;INDIRECT(ADDRESS(ROW()-2*24+1,3))&amp;"/"&amp;INDIRECT(ADDRESS(ROW()-2*24+1,4))&amp;"/"&amp;INDIRECT(ADDRESS(ROW()-2*24+1,6))&amp;"]"</f>
        <v>[agogna/BNL712//TXA04]</v>
      </c>
      <c r="L115" s="71" t="s">
        <v>39</v>
      </c>
    </row>
    <row r="116" spans="2:12" x14ac:dyDescent="0.55000000000000004">
      <c r="B116" s="16" t="s">
        <v>38</v>
      </c>
      <c r="C116" s="16" t="s">
        <v>27</v>
      </c>
      <c r="D116" s="16">
        <v>50</v>
      </c>
      <c r="E116" s="16"/>
      <c r="F116" s="16" t="str">
        <f t="shared" si="31"/>
        <v>TXA04</v>
      </c>
      <c r="G116" s="32">
        <v>38</v>
      </c>
      <c r="H116" s="1">
        <v>2</v>
      </c>
      <c r="I116" s="1" t="s">
        <v>1</v>
      </c>
      <c r="J116" s="44">
        <f t="shared" si="28"/>
        <v>9</v>
      </c>
      <c r="K116" s="55" t="str">
        <f t="shared" ref="K116" ca="1" si="45">"["&amp;INDIRECT(ADDRESS(ROW()-2*24-1,2))&amp;"/"&amp;INDIRECT(ADDRESS(ROW()-2*24-1,3))&amp;"/"&amp;INDIRECT(ADDRESS(ROW()-2*24-1,4))&amp;"/"&amp;INDIRECT(ADDRESS(ROW()-2*24-1,6))&amp;"]"</f>
        <v>[agogna/BNL712//RXA04]</v>
      </c>
      <c r="L116" s="71" t="s">
        <v>39</v>
      </c>
    </row>
    <row r="117" spans="2:12" x14ac:dyDescent="0.55000000000000004">
      <c r="B117" s="16" t="s">
        <v>38</v>
      </c>
      <c r="C117" s="16" t="s">
        <v>27</v>
      </c>
      <c r="D117" s="16">
        <v>50</v>
      </c>
      <c r="E117" s="16"/>
      <c r="F117" s="16" t="str">
        <f t="shared" si="31"/>
        <v>RXA03</v>
      </c>
      <c r="G117" s="32">
        <v>38</v>
      </c>
      <c r="H117" s="1">
        <v>2</v>
      </c>
      <c r="I117" s="1" t="s">
        <v>1</v>
      </c>
      <c r="J117" s="44">
        <f t="shared" si="28"/>
        <v>10</v>
      </c>
      <c r="K117" s="76" t="str">
        <f t="shared" ref="K117" ca="1" si="46">"["&amp;INDIRECT(ADDRESS(ROW()-2*24+1,2))&amp;"/"&amp;INDIRECT(ADDRESS(ROW()-2*24+1,3))&amp;"/"&amp;INDIRECT(ADDRESS(ROW()-2*24+1,4))&amp;"/"&amp;INDIRECT(ADDRESS(ROW()-2*24+1,6))&amp;"]"</f>
        <v>[agogna/BNL712//TXA03]</v>
      </c>
      <c r="L117" s="71" t="s">
        <v>39</v>
      </c>
    </row>
    <row r="118" spans="2:12" x14ac:dyDescent="0.55000000000000004">
      <c r="B118" s="16" t="s">
        <v>38</v>
      </c>
      <c r="C118" s="16" t="s">
        <v>27</v>
      </c>
      <c r="D118" s="16">
        <v>50</v>
      </c>
      <c r="E118" s="16"/>
      <c r="F118" s="16" t="str">
        <f t="shared" si="31"/>
        <v>TXA03</v>
      </c>
      <c r="G118" s="32">
        <v>38</v>
      </c>
      <c r="H118" s="1">
        <v>2</v>
      </c>
      <c r="I118" s="1" t="s">
        <v>1</v>
      </c>
      <c r="J118" s="44">
        <f t="shared" si="28"/>
        <v>10</v>
      </c>
      <c r="K118" s="76" t="str">
        <f t="shared" ref="K118" ca="1" si="47">"["&amp;INDIRECT(ADDRESS(ROW()-2*24-1,2))&amp;"/"&amp;INDIRECT(ADDRESS(ROW()-2*24-1,3))&amp;"/"&amp;INDIRECT(ADDRESS(ROW()-2*24-1,4))&amp;"/"&amp;INDIRECT(ADDRESS(ROW()-2*24-1,6))&amp;"]"</f>
        <v>[agogna/BNL712//RXA03]</v>
      </c>
      <c r="L118" s="71" t="s">
        <v>39</v>
      </c>
    </row>
    <row r="119" spans="2:12" x14ac:dyDescent="0.55000000000000004">
      <c r="B119" s="16" t="s">
        <v>38</v>
      </c>
      <c r="C119" s="16" t="s">
        <v>27</v>
      </c>
      <c r="D119" s="16">
        <v>50</v>
      </c>
      <c r="E119" s="16"/>
      <c r="F119" s="16" t="str">
        <f t="shared" si="31"/>
        <v>RXA02</v>
      </c>
      <c r="G119" s="32">
        <v>38</v>
      </c>
      <c r="H119" s="1">
        <v>2</v>
      </c>
      <c r="I119" s="1" t="s">
        <v>1</v>
      </c>
      <c r="J119" s="44">
        <f t="shared" si="28"/>
        <v>11</v>
      </c>
      <c r="K119" s="77" t="str">
        <f t="shared" ref="K119" ca="1" si="48">"["&amp;INDIRECT(ADDRESS(ROW()-2*24+1,2))&amp;"/"&amp;INDIRECT(ADDRESS(ROW()-2*24+1,3))&amp;"/"&amp;INDIRECT(ADDRESS(ROW()-2*24+1,4))&amp;"/"&amp;INDIRECT(ADDRESS(ROW()-2*24+1,6))&amp;"]"</f>
        <v>[agogna/BNL712//TXA02]</v>
      </c>
      <c r="L119" s="71" t="s">
        <v>39</v>
      </c>
    </row>
    <row r="120" spans="2:12" x14ac:dyDescent="0.55000000000000004">
      <c r="B120" s="16" t="s">
        <v>38</v>
      </c>
      <c r="C120" s="16" t="s">
        <v>27</v>
      </c>
      <c r="D120" s="16">
        <v>50</v>
      </c>
      <c r="E120" s="16"/>
      <c r="F120" s="16" t="str">
        <f t="shared" si="31"/>
        <v>TXA02</v>
      </c>
      <c r="G120" s="32">
        <v>38</v>
      </c>
      <c r="H120" s="1">
        <v>2</v>
      </c>
      <c r="I120" s="1" t="s">
        <v>1</v>
      </c>
      <c r="J120" s="44">
        <f t="shared" si="28"/>
        <v>11</v>
      </c>
      <c r="K120" s="77" t="str">
        <f t="shared" ref="K120" ca="1" si="49">"["&amp;INDIRECT(ADDRESS(ROW()-2*24-1,2))&amp;"/"&amp;INDIRECT(ADDRESS(ROW()-2*24-1,3))&amp;"/"&amp;INDIRECT(ADDRESS(ROW()-2*24-1,4))&amp;"/"&amp;INDIRECT(ADDRESS(ROW()-2*24-1,6))&amp;"]"</f>
        <v>[agogna/BNL712//RXA02]</v>
      </c>
      <c r="L120" s="71" t="s">
        <v>39</v>
      </c>
    </row>
    <row r="121" spans="2:12" x14ac:dyDescent="0.55000000000000004">
      <c r="B121" s="16" t="s">
        <v>38</v>
      </c>
      <c r="C121" s="16" t="s">
        <v>27</v>
      </c>
      <c r="D121" s="16">
        <v>50</v>
      </c>
      <c r="E121" s="16"/>
      <c r="F121" s="16" t="str">
        <f t="shared" si="31"/>
        <v>RXA01</v>
      </c>
      <c r="G121" s="32">
        <v>38</v>
      </c>
      <c r="H121" s="1">
        <v>2</v>
      </c>
      <c r="I121" s="1" t="s">
        <v>1</v>
      </c>
      <c r="J121" s="44">
        <f t="shared" si="28"/>
        <v>12</v>
      </c>
      <c r="K121" s="75" t="str">
        <f t="shared" ref="K121" ca="1" si="50">"["&amp;INDIRECT(ADDRESS(ROW()-2*24+1,2))&amp;"/"&amp;INDIRECT(ADDRESS(ROW()-2*24+1,3))&amp;"/"&amp;INDIRECT(ADDRESS(ROW()-2*24+1,4))&amp;"/"&amp;INDIRECT(ADDRESS(ROW()-2*24+1,6))&amp;"]"</f>
        <v>[agogna/BNL712//TXA01]</v>
      </c>
      <c r="L121" s="71" t="s">
        <v>39</v>
      </c>
    </row>
    <row r="122" spans="2:12" ht="14.7" thickBot="1" x14ac:dyDescent="0.6">
      <c r="B122" s="17" t="s">
        <v>38</v>
      </c>
      <c r="C122" s="17" t="s">
        <v>27</v>
      </c>
      <c r="D122" s="17">
        <v>50</v>
      </c>
      <c r="E122" s="17"/>
      <c r="F122" s="17" t="str">
        <f t="shared" si="31"/>
        <v>TXA01</v>
      </c>
      <c r="G122" s="83">
        <v>38</v>
      </c>
      <c r="H122" s="14">
        <v>2</v>
      </c>
      <c r="I122" s="14" t="s">
        <v>1</v>
      </c>
      <c r="J122" s="45">
        <f t="shared" si="28"/>
        <v>12</v>
      </c>
      <c r="K122" s="84" t="str">
        <f t="shared" ref="K122" ca="1" si="51">"["&amp;INDIRECT(ADDRESS(ROW()-2*24-1,2))&amp;"/"&amp;INDIRECT(ADDRESS(ROW()-2*24-1,3))&amp;"/"&amp;INDIRECT(ADDRESS(ROW()-2*24-1,4))&amp;"/"&amp;INDIRECT(ADDRESS(ROW()-2*24-1,6))&amp;"]"</f>
        <v>[agogna/BNL712//RXA01]</v>
      </c>
      <c r="L122" s="63" t="s">
        <v>39</v>
      </c>
    </row>
    <row r="123" spans="2:12" ht="14.7" thickTop="1" x14ac:dyDescent="0.55000000000000004">
      <c r="B123" s="18" t="s">
        <v>38</v>
      </c>
      <c r="C123" s="18" t="s">
        <v>27</v>
      </c>
      <c r="D123" s="18">
        <v>50</v>
      </c>
      <c r="E123" s="18"/>
      <c r="F123" s="18" t="s">
        <v>42</v>
      </c>
      <c r="G123" s="34">
        <v>38</v>
      </c>
      <c r="H123" s="13">
        <v>2</v>
      </c>
      <c r="I123" s="13" t="s">
        <v>1</v>
      </c>
      <c r="J123" s="43">
        <f t="shared" si="28"/>
        <v>13</v>
      </c>
      <c r="K123" s="71"/>
      <c r="L123" s="71"/>
    </row>
    <row r="124" spans="2:12" x14ac:dyDescent="0.55000000000000004">
      <c r="B124" s="19" t="s">
        <v>38</v>
      </c>
      <c r="C124" s="19" t="s">
        <v>27</v>
      </c>
      <c r="D124" s="19">
        <v>50</v>
      </c>
      <c r="E124" s="19"/>
      <c r="F124" s="19" t="str">
        <f>SUBSTITUTE(F123,"RX", "TX")</f>
        <v>TXD12</v>
      </c>
      <c r="G124" s="32">
        <v>38</v>
      </c>
      <c r="H124" s="1">
        <v>2</v>
      </c>
      <c r="I124" s="1" t="s">
        <v>1</v>
      </c>
      <c r="J124" s="44">
        <f t="shared" si="28"/>
        <v>13</v>
      </c>
      <c r="K124" s="47"/>
      <c r="L124" s="47"/>
    </row>
    <row r="125" spans="2:12" x14ac:dyDescent="0.55000000000000004">
      <c r="B125" s="19" t="s">
        <v>38</v>
      </c>
      <c r="C125" s="19" t="s">
        <v>27</v>
      </c>
      <c r="D125" s="19">
        <v>50</v>
      </c>
      <c r="E125" s="19"/>
      <c r="F125" s="19" t="str">
        <f>LEFT(F123,3)&amp;TEXT(RIGHT(F123,2)-1,"#00")</f>
        <v>RXD11</v>
      </c>
      <c r="G125" s="32">
        <v>38</v>
      </c>
      <c r="H125" s="1">
        <v>2</v>
      </c>
      <c r="I125" s="1" t="s">
        <v>1</v>
      </c>
      <c r="J125" s="44">
        <f t="shared" si="28"/>
        <v>14</v>
      </c>
      <c r="K125" s="47"/>
      <c r="L125" s="47"/>
    </row>
    <row r="126" spans="2:12" x14ac:dyDescent="0.55000000000000004">
      <c r="B126" s="19" t="s">
        <v>38</v>
      </c>
      <c r="C126" s="19" t="s">
        <v>27</v>
      </c>
      <c r="D126" s="19">
        <v>50</v>
      </c>
      <c r="E126" s="19"/>
      <c r="F126" s="19" t="str">
        <f>LEFT(F124,3)&amp;TEXT(RIGHT(F124,2)-1,"#00")</f>
        <v>TXD11</v>
      </c>
      <c r="G126" s="32">
        <v>38</v>
      </c>
      <c r="H126" s="1">
        <v>2</v>
      </c>
      <c r="I126" s="1" t="s">
        <v>1</v>
      </c>
      <c r="J126" s="44">
        <f t="shared" si="28"/>
        <v>14</v>
      </c>
      <c r="K126" s="47"/>
      <c r="L126" s="47"/>
    </row>
    <row r="127" spans="2:12" x14ac:dyDescent="0.55000000000000004">
      <c r="B127" s="19" t="s">
        <v>38</v>
      </c>
      <c r="C127" s="19" t="s">
        <v>27</v>
      </c>
      <c r="D127" s="19">
        <v>50</v>
      </c>
      <c r="E127" s="19"/>
      <c r="F127" s="19" t="str">
        <f t="shared" ref="F127:F146" si="52">LEFT(F125,3)&amp;TEXT(RIGHT(F125,2)-1,"#00")</f>
        <v>RXD10</v>
      </c>
      <c r="G127" s="32">
        <v>38</v>
      </c>
      <c r="H127" s="1">
        <v>2</v>
      </c>
      <c r="I127" s="1" t="s">
        <v>1</v>
      </c>
      <c r="J127" s="44">
        <f t="shared" si="28"/>
        <v>15</v>
      </c>
      <c r="K127" s="57"/>
      <c r="L127" s="57"/>
    </row>
    <row r="128" spans="2:12" x14ac:dyDescent="0.55000000000000004">
      <c r="B128" s="19" t="s">
        <v>38</v>
      </c>
      <c r="C128" s="19" t="s">
        <v>27</v>
      </c>
      <c r="D128" s="19">
        <v>50</v>
      </c>
      <c r="E128" s="19"/>
      <c r="F128" s="19" t="str">
        <f t="shared" si="52"/>
        <v>TXD10</v>
      </c>
      <c r="G128" s="32">
        <v>38</v>
      </c>
      <c r="H128" s="1">
        <v>2</v>
      </c>
      <c r="I128" s="1" t="s">
        <v>1</v>
      </c>
      <c r="J128" s="44">
        <f t="shared" si="28"/>
        <v>15</v>
      </c>
      <c r="K128" s="57"/>
      <c r="L128" s="57"/>
    </row>
    <row r="129" spans="2:12" x14ac:dyDescent="0.55000000000000004">
      <c r="B129" s="19" t="s">
        <v>38</v>
      </c>
      <c r="C129" s="19" t="s">
        <v>27</v>
      </c>
      <c r="D129" s="19">
        <v>50</v>
      </c>
      <c r="E129" s="19"/>
      <c r="F129" s="19" t="str">
        <f t="shared" si="52"/>
        <v>RXD09</v>
      </c>
      <c r="G129" s="32">
        <v>38</v>
      </c>
      <c r="H129" s="1">
        <v>2</v>
      </c>
      <c r="I129" s="1" t="s">
        <v>1</v>
      </c>
      <c r="J129" s="44">
        <f t="shared" si="28"/>
        <v>16</v>
      </c>
      <c r="K129" s="57"/>
      <c r="L129" s="57"/>
    </row>
    <row r="130" spans="2:12" x14ac:dyDescent="0.55000000000000004">
      <c r="B130" s="19" t="s">
        <v>38</v>
      </c>
      <c r="C130" s="19" t="s">
        <v>27</v>
      </c>
      <c r="D130" s="19">
        <v>50</v>
      </c>
      <c r="E130" s="19"/>
      <c r="F130" s="19" t="str">
        <f t="shared" si="52"/>
        <v>TXD09</v>
      </c>
      <c r="G130" s="32">
        <v>38</v>
      </c>
      <c r="H130" s="1">
        <v>2</v>
      </c>
      <c r="I130" s="1" t="s">
        <v>1</v>
      </c>
      <c r="J130" s="44">
        <f t="shared" si="28"/>
        <v>16</v>
      </c>
      <c r="K130" s="57"/>
      <c r="L130" s="57"/>
    </row>
    <row r="131" spans="2:12" x14ac:dyDescent="0.55000000000000004">
      <c r="B131" s="19" t="s">
        <v>38</v>
      </c>
      <c r="C131" s="19" t="s">
        <v>27</v>
      </c>
      <c r="D131" s="19">
        <v>50</v>
      </c>
      <c r="E131" s="19"/>
      <c r="F131" s="19" t="str">
        <f t="shared" si="52"/>
        <v>RXD08</v>
      </c>
      <c r="G131" s="32">
        <v>38</v>
      </c>
      <c r="H131" s="1">
        <v>2</v>
      </c>
      <c r="I131" s="1" t="s">
        <v>1</v>
      </c>
      <c r="J131" s="44">
        <f t="shared" si="28"/>
        <v>17</v>
      </c>
      <c r="K131" s="57"/>
      <c r="L131" s="57"/>
    </row>
    <row r="132" spans="2:12" x14ac:dyDescent="0.55000000000000004">
      <c r="B132" s="19" t="s">
        <v>38</v>
      </c>
      <c r="C132" s="19" t="s">
        <v>27</v>
      </c>
      <c r="D132" s="19">
        <v>50</v>
      </c>
      <c r="E132" s="19"/>
      <c r="F132" s="19" t="str">
        <f t="shared" si="52"/>
        <v>TXD08</v>
      </c>
      <c r="G132" s="32">
        <v>38</v>
      </c>
      <c r="H132" s="1">
        <v>2</v>
      </c>
      <c r="I132" s="1" t="s">
        <v>1</v>
      </c>
      <c r="J132" s="44">
        <f t="shared" si="28"/>
        <v>17</v>
      </c>
      <c r="K132" s="57"/>
      <c r="L132" s="57"/>
    </row>
    <row r="133" spans="2:12" x14ac:dyDescent="0.55000000000000004">
      <c r="B133" s="19" t="s">
        <v>38</v>
      </c>
      <c r="C133" s="19" t="s">
        <v>27</v>
      </c>
      <c r="D133" s="19">
        <v>50</v>
      </c>
      <c r="E133" s="19"/>
      <c r="F133" s="19" t="str">
        <f t="shared" si="52"/>
        <v>RXD07</v>
      </c>
      <c r="G133" s="32">
        <v>38</v>
      </c>
      <c r="H133" s="1">
        <v>2</v>
      </c>
      <c r="I133" s="1" t="s">
        <v>1</v>
      </c>
      <c r="J133" s="44">
        <f t="shared" si="28"/>
        <v>18</v>
      </c>
      <c r="K133" s="57"/>
      <c r="L133" s="57"/>
    </row>
    <row r="134" spans="2:12" x14ac:dyDescent="0.55000000000000004">
      <c r="B134" s="19" t="s">
        <v>38</v>
      </c>
      <c r="C134" s="19" t="s">
        <v>27</v>
      </c>
      <c r="D134" s="19">
        <v>50</v>
      </c>
      <c r="E134" s="19"/>
      <c r="F134" s="19" t="str">
        <f t="shared" si="52"/>
        <v>TXD07</v>
      </c>
      <c r="G134" s="32">
        <v>38</v>
      </c>
      <c r="H134" s="1">
        <v>2</v>
      </c>
      <c r="I134" s="1" t="s">
        <v>1</v>
      </c>
      <c r="J134" s="44">
        <f t="shared" si="28"/>
        <v>18</v>
      </c>
      <c r="K134" s="57"/>
      <c r="L134" s="57"/>
    </row>
    <row r="135" spans="2:12" x14ac:dyDescent="0.55000000000000004">
      <c r="B135" s="19" t="s">
        <v>38</v>
      </c>
      <c r="C135" s="19" t="s">
        <v>27</v>
      </c>
      <c r="D135" s="19">
        <v>50</v>
      </c>
      <c r="E135" s="19"/>
      <c r="F135" s="19" t="str">
        <f t="shared" si="52"/>
        <v>RXD06</v>
      </c>
      <c r="G135" s="32">
        <v>38</v>
      </c>
      <c r="H135" s="1">
        <v>2</v>
      </c>
      <c r="I135" s="1" t="s">
        <v>1</v>
      </c>
      <c r="J135" s="44">
        <f t="shared" si="28"/>
        <v>19</v>
      </c>
      <c r="K135" s="57"/>
      <c r="L135" s="57"/>
    </row>
    <row r="136" spans="2:12" x14ac:dyDescent="0.55000000000000004">
      <c r="B136" s="19" t="s">
        <v>38</v>
      </c>
      <c r="C136" s="19" t="s">
        <v>27</v>
      </c>
      <c r="D136" s="19">
        <v>50</v>
      </c>
      <c r="E136" s="19"/>
      <c r="F136" s="19" t="str">
        <f t="shared" si="52"/>
        <v>TXD06</v>
      </c>
      <c r="G136" s="32">
        <v>38</v>
      </c>
      <c r="H136" s="1">
        <v>2</v>
      </c>
      <c r="I136" s="1" t="s">
        <v>1</v>
      </c>
      <c r="J136" s="44">
        <f t="shared" si="28"/>
        <v>19</v>
      </c>
      <c r="K136" s="57"/>
      <c r="L136" s="57"/>
    </row>
    <row r="137" spans="2:12" x14ac:dyDescent="0.55000000000000004">
      <c r="B137" s="19" t="s">
        <v>38</v>
      </c>
      <c r="C137" s="19" t="s">
        <v>27</v>
      </c>
      <c r="D137" s="19">
        <v>50</v>
      </c>
      <c r="E137" s="19"/>
      <c r="F137" s="19" t="str">
        <f t="shared" si="52"/>
        <v>RXD05</v>
      </c>
      <c r="G137" s="32">
        <v>38</v>
      </c>
      <c r="H137" s="1">
        <v>2</v>
      </c>
      <c r="I137" s="1" t="s">
        <v>1</v>
      </c>
      <c r="J137" s="44">
        <f t="shared" si="28"/>
        <v>20</v>
      </c>
      <c r="K137" s="57"/>
      <c r="L137" s="57"/>
    </row>
    <row r="138" spans="2:12" x14ac:dyDescent="0.55000000000000004">
      <c r="B138" s="19" t="s">
        <v>38</v>
      </c>
      <c r="C138" s="19" t="s">
        <v>27</v>
      </c>
      <c r="D138" s="19">
        <v>50</v>
      </c>
      <c r="E138" s="19"/>
      <c r="F138" s="19" t="str">
        <f t="shared" si="52"/>
        <v>TXD05</v>
      </c>
      <c r="G138" s="32">
        <v>38</v>
      </c>
      <c r="H138" s="1">
        <v>2</v>
      </c>
      <c r="I138" s="1" t="s">
        <v>1</v>
      </c>
      <c r="J138" s="44">
        <f t="shared" si="28"/>
        <v>20</v>
      </c>
      <c r="K138" s="57"/>
      <c r="L138" s="57"/>
    </row>
    <row r="139" spans="2:12" x14ac:dyDescent="0.55000000000000004">
      <c r="B139" s="19" t="s">
        <v>38</v>
      </c>
      <c r="C139" s="19" t="s">
        <v>27</v>
      </c>
      <c r="D139" s="19">
        <v>50</v>
      </c>
      <c r="E139" s="19"/>
      <c r="F139" s="19" t="str">
        <f t="shared" si="52"/>
        <v>RXD04</v>
      </c>
      <c r="G139" s="32">
        <v>38</v>
      </c>
      <c r="H139" s="1">
        <v>2</v>
      </c>
      <c r="I139" s="1" t="s">
        <v>1</v>
      </c>
      <c r="J139" s="44">
        <f t="shared" si="28"/>
        <v>21</v>
      </c>
      <c r="K139" s="57"/>
      <c r="L139" s="57"/>
    </row>
    <row r="140" spans="2:12" x14ac:dyDescent="0.55000000000000004">
      <c r="B140" s="19" t="s">
        <v>38</v>
      </c>
      <c r="C140" s="19" t="s">
        <v>27</v>
      </c>
      <c r="D140" s="19">
        <v>50</v>
      </c>
      <c r="E140" s="19"/>
      <c r="F140" s="19" t="str">
        <f t="shared" si="52"/>
        <v>TXD04</v>
      </c>
      <c r="G140" s="32">
        <v>38</v>
      </c>
      <c r="H140" s="1">
        <v>2</v>
      </c>
      <c r="I140" s="1" t="s">
        <v>1</v>
      </c>
      <c r="J140" s="44">
        <f t="shared" si="28"/>
        <v>21</v>
      </c>
      <c r="K140" s="57"/>
      <c r="L140" s="57"/>
    </row>
    <row r="141" spans="2:12" x14ac:dyDescent="0.55000000000000004">
      <c r="B141" s="19" t="s">
        <v>38</v>
      </c>
      <c r="C141" s="19" t="s">
        <v>27</v>
      </c>
      <c r="D141" s="19">
        <v>50</v>
      </c>
      <c r="E141" s="19"/>
      <c r="F141" s="19" t="str">
        <f t="shared" si="52"/>
        <v>RXD03</v>
      </c>
      <c r="G141" s="32">
        <v>38</v>
      </c>
      <c r="H141" s="1">
        <v>2</v>
      </c>
      <c r="I141" s="1" t="s">
        <v>1</v>
      </c>
      <c r="J141" s="44">
        <f t="shared" si="28"/>
        <v>22</v>
      </c>
      <c r="K141" s="57"/>
      <c r="L141" s="57"/>
    </row>
    <row r="142" spans="2:12" x14ac:dyDescent="0.55000000000000004">
      <c r="B142" s="19" t="s">
        <v>38</v>
      </c>
      <c r="C142" s="19" t="s">
        <v>27</v>
      </c>
      <c r="D142" s="19">
        <v>50</v>
      </c>
      <c r="E142" s="19"/>
      <c r="F142" s="19" t="str">
        <f t="shared" si="52"/>
        <v>TXD03</v>
      </c>
      <c r="G142" s="32">
        <v>38</v>
      </c>
      <c r="H142" s="1">
        <v>2</v>
      </c>
      <c r="I142" s="1" t="s">
        <v>1</v>
      </c>
      <c r="J142" s="44">
        <f t="shared" si="28"/>
        <v>22</v>
      </c>
      <c r="K142" s="57"/>
      <c r="L142" s="57"/>
    </row>
    <row r="143" spans="2:12" x14ac:dyDescent="0.55000000000000004">
      <c r="B143" s="19" t="s">
        <v>38</v>
      </c>
      <c r="C143" s="19" t="s">
        <v>27</v>
      </c>
      <c r="D143" s="19">
        <v>50</v>
      </c>
      <c r="E143" s="19"/>
      <c r="F143" s="19" t="str">
        <f t="shared" si="52"/>
        <v>RXD02</v>
      </c>
      <c r="G143" s="32">
        <v>38</v>
      </c>
      <c r="H143" s="1">
        <v>2</v>
      </c>
      <c r="I143" s="1" t="s">
        <v>1</v>
      </c>
      <c r="J143" s="44">
        <f t="shared" si="28"/>
        <v>23</v>
      </c>
      <c r="K143" s="47"/>
      <c r="L143" s="47"/>
    </row>
    <row r="144" spans="2:12" x14ac:dyDescent="0.55000000000000004">
      <c r="B144" s="19" t="s">
        <v>38</v>
      </c>
      <c r="C144" s="19" t="s">
        <v>27</v>
      </c>
      <c r="D144" s="19">
        <v>50</v>
      </c>
      <c r="E144" s="19"/>
      <c r="F144" s="19" t="str">
        <f t="shared" si="52"/>
        <v>TXD02</v>
      </c>
      <c r="G144" s="32">
        <v>38</v>
      </c>
      <c r="H144" s="1">
        <v>2</v>
      </c>
      <c r="I144" s="1" t="s">
        <v>1</v>
      </c>
      <c r="J144" s="44">
        <f t="shared" si="28"/>
        <v>23</v>
      </c>
      <c r="K144" s="47"/>
      <c r="L144" s="47"/>
    </row>
    <row r="145" spans="2:12" x14ac:dyDescent="0.55000000000000004">
      <c r="B145" s="19" t="s">
        <v>38</v>
      </c>
      <c r="C145" s="19" t="s">
        <v>27</v>
      </c>
      <c r="D145" s="19">
        <v>50</v>
      </c>
      <c r="E145" s="19"/>
      <c r="F145" s="19" t="str">
        <f t="shared" si="52"/>
        <v>RXD01</v>
      </c>
      <c r="G145" s="32">
        <v>38</v>
      </c>
      <c r="H145" s="1">
        <v>2</v>
      </c>
      <c r="I145" s="1" t="s">
        <v>1</v>
      </c>
      <c r="J145" s="44">
        <f t="shared" si="28"/>
        <v>24</v>
      </c>
      <c r="K145" s="47"/>
      <c r="L145" s="47"/>
    </row>
    <row r="146" spans="2:12" ht="14.7" thickBot="1" x14ac:dyDescent="0.6">
      <c r="B146" s="20" t="s">
        <v>38</v>
      </c>
      <c r="C146" s="20" t="s">
        <v>27</v>
      </c>
      <c r="D146" s="20">
        <v>50</v>
      </c>
      <c r="E146" s="20"/>
      <c r="F146" s="20" t="str">
        <f t="shared" si="52"/>
        <v>TXD01</v>
      </c>
      <c r="G146" s="33">
        <v>38</v>
      </c>
      <c r="H146" s="14">
        <v>2</v>
      </c>
      <c r="I146" s="14" t="s">
        <v>1</v>
      </c>
      <c r="J146" s="45">
        <f t="shared" si="28"/>
        <v>24</v>
      </c>
      <c r="K146" s="63"/>
      <c r="L146" s="63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F2F5-BFF1-485F-B126-617A272EC18D}">
  <sheetPr>
    <pageSetUpPr fitToPage="1"/>
  </sheetPr>
  <dimension ref="B1:L147"/>
  <sheetViews>
    <sheetView workbookViewId="0">
      <pane ySplit="2" topLeftCell="A93" activePane="bottomLeft" state="frozen"/>
      <selection pane="bottomLeft" activeCell="Q114" sqref="Q114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80" bestFit="1" customWidth="1"/>
    <col min="11" max="12" width="25.05078125" style="80" bestFit="1" customWidth="1"/>
  </cols>
  <sheetData>
    <row r="1" spans="2:12" ht="14.7" thickBot="1" x14ac:dyDescent="0.6"/>
    <row r="2" spans="2:12" ht="15" thickTop="1" thickBot="1" x14ac:dyDescent="0.6">
      <c r="B2" s="36" t="s">
        <v>8</v>
      </c>
      <c r="C2" s="37" t="s">
        <v>17</v>
      </c>
      <c r="D2" s="37" t="s">
        <v>15</v>
      </c>
      <c r="E2" s="37" t="s">
        <v>16</v>
      </c>
      <c r="F2" s="39" t="s">
        <v>2</v>
      </c>
      <c r="G2" s="40" t="s">
        <v>4</v>
      </c>
      <c r="H2" s="38" t="s">
        <v>9</v>
      </c>
      <c r="I2" s="38" t="s">
        <v>10</v>
      </c>
      <c r="J2" s="42" t="s">
        <v>11</v>
      </c>
      <c r="K2" s="41" t="s">
        <v>12</v>
      </c>
      <c r="L2" s="41" t="s">
        <v>12</v>
      </c>
    </row>
    <row r="3" spans="2:12" ht="14.7" customHeight="1" thickTop="1" x14ac:dyDescent="0.55000000000000004">
      <c r="B3" s="35" t="s">
        <v>13</v>
      </c>
      <c r="C3" s="35" t="s">
        <v>18</v>
      </c>
      <c r="D3" s="35">
        <v>50</v>
      </c>
      <c r="E3" s="35"/>
      <c r="F3" s="35" t="s">
        <v>3</v>
      </c>
      <c r="G3" s="34">
        <v>40</v>
      </c>
      <c r="H3" s="13">
        <v>1</v>
      </c>
      <c r="I3" s="13" t="s">
        <v>0</v>
      </c>
      <c r="J3" s="43">
        <v>1</v>
      </c>
      <c r="K3" s="46"/>
      <c r="L3" s="46"/>
    </row>
    <row r="4" spans="2:12" x14ac:dyDescent="0.55000000000000004">
      <c r="B4" s="21" t="s">
        <v>13</v>
      </c>
      <c r="C4" s="21" t="s">
        <v>18</v>
      </c>
      <c r="D4" s="21">
        <v>50</v>
      </c>
      <c r="E4" s="21"/>
      <c r="F4" s="21" t="str">
        <f>SUBSTITUTE(F3,"RX", "TX")</f>
        <v>TXA01</v>
      </c>
      <c r="G4" s="32">
        <v>40</v>
      </c>
      <c r="H4" s="1">
        <v>1</v>
      </c>
      <c r="I4" s="1" t="s">
        <v>0</v>
      </c>
      <c r="J4" s="44">
        <v>1</v>
      </c>
      <c r="K4" s="47"/>
      <c r="L4" s="47"/>
    </row>
    <row r="5" spans="2:12" x14ac:dyDescent="0.55000000000000004">
      <c r="B5" s="21" t="s">
        <v>13</v>
      </c>
      <c r="C5" s="21" t="s">
        <v>18</v>
      </c>
      <c r="D5" s="21">
        <v>50</v>
      </c>
      <c r="E5" s="21"/>
      <c r="F5" s="21" t="str">
        <f>LEFT(F3,3)&amp;TEXT(RIGHT(F3,2)+1,"#00")</f>
        <v>RXA02</v>
      </c>
      <c r="G5" s="32">
        <v>40</v>
      </c>
      <c r="H5" s="1">
        <v>1</v>
      </c>
      <c r="I5" s="1" t="s">
        <v>0</v>
      </c>
      <c r="J5" s="44">
        <f>J3+1</f>
        <v>2</v>
      </c>
      <c r="K5" s="57"/>
      <c r="L5" s="57"/>
    </row>
    <row r="6" spans="2:12" x14ac:dyDescent="0.55000000000000004">
      <c r="B6" s="21" t="s">
        <v>13</v>
      </c>
      <c r="C6" s="21" t="s">
        <v>18</v>
      </c>
      <c r="D6" s="21">
        <v>50</v>
      </c>
      <c r="E6" s="21"/>
      <c r="F6" s="21" t="str">
        <f>LEFT(F4,3)&amp;TEXT(RIGHT(F4,2)+1,"#00")</f>
        <v>TXA02</v>
      </c>
      <c r="G6" s="32">
        <v>40</v>
      </c>
      <c r="H6" s="1">
        <v>1</v>
      </c>
      <c r="I6" s="1" t="s">
        <v>0</v>
      </c>
      <c r="J6" s="44">
        <f t="shared" ref="J6:J69" si="0">J4+1</f>
        <v>2</v>
      </c>
      <c r="K6" s="57"/>
      <c r="L6" s="57"/>
    </row>
    <row r="7" spans="2:12" x14ac:dyDescent="0.55000000000000004">
      <c r="B7" s="21" t="s">
        <v>13</v>
      </c>
      <c r="C7" s="21" t="s">
        <v>18</v>
      </c>
      <c r="D7" s="21">
        <v>50</v>
      </c>
      <c r="E7" s="21"/>
      <c r="F7" s="21" t="str">
        <f t="shared" ref="F7:F26" si="1">LEFT(F5,3)&amp;TEXT(RIGHT(F5,2)+1,"#00")</f>
        <v>RXA03</v>
      </c>
      <c r="G7" s="32">
        <v>40</v>
      </c>
      <c r="H7" s="1">
        <v>1</v>
      </c>
      <c r="I7" s="1" t="s">
        <v>0</v>
      </c>
      <c r="J7" s="44">
        <f t="shared" si="0"/>
        <v>3</v>
      </c>
      <c r="K7" s="57"/>
      <c r="L7" s="57"/>
    </row>
    <row r="8" spans="2:12" x14ac:dyDescent="0.55000000000000004">
      <c r="B8" s="21" t="s">
        <v>13</v>
      </c>
      <c r="C8" s="21" t="s">
        <v>18</v>
      </c>
      <c r="D8" s="21">
        <v>50</v>
      </c>
      <c r="E8" s="21"/>
      <c r="F8" s="21" t="str">
        <f t="shared" si="1"/>
        <v>TXA03</v>
      </c>
      <c r="G8" s="32">
        <v>40</v>
      </c>
      <c r="H8" s="1">
        <v>1</v>
      </c>
      <c r="I8" s="1" t="s">
        <v>0</v>
      </c>
      <c r="J8" s="44">
        <f t="shared" si="0"/>
        <v>3</v>
      </c>
      <c r="K8" s="57"/>
      <c r="L8" s="57"/>
    </row>
    <row r="9" spans="2:12" x14ac:dyDescent="0.55000000000000004">
      <c r="B9" s="21" t="s">
        <v>13</v>
      </c>
      <c r="C9" s="21" t="s">
        <v>18</v>
      </c>
      <c r="D9" s="21">
        <v>50</v>
      </c>
      <c r="E9" s="21"/>
      <c r="F9" s="21" t="str">
        <f t="shared" si="1"/>
        <v>RXA04</v>
      </c>
      <c r="G9" s="32">
        <v>40</v>
      </c>
      <c r="H9" s="1">
        <v>1</v>
      </c>
      <c r="I9" s="1" t="s">
        <v>0</v>
      </c>
      <c r="J9" s="44">
        <f t="shared" si="0"/>
        <v>4</v>
      </c>
      <c r="K9" s="57"/>
      <c r="L9" s="57"/>
    </row>
    <row r="10" spans="2:12" x14ac:dyDescent="0.55000000000000004">
      <c r="B10" s="21" t="s">
        <v>13</v>
      </c>
      <c r="C10" s="21" t="s">
        <v>18</v>
      </c>
      <c r="D10" s="21">
        <v>50</v>
      </c>
      <c r="E10" s="21"/>
      <c r="F10" s="21" t="str">
        <f t="shared" si="1"/>
        <v>TXA04</v>
      </c>
      <c r="G10" s="32">
        <v>40</v>
      </c>
      <c r="H10" s="1">
        <v>1</v>
      </c>
      <c r="I10" s="1" t="s">
        <v>0</v>
      </c>
      <c r="J10" s="44">
        <f t="shared" si="0"/>
        <v>4</v>
      </c>
      <c r="K10" s="57"/>
      <c r="L10" s="57"/>
    </row>
    <row r="11" spans="2:12" x14ac:dyDescent="0.55000000000000004">
      <c r="B11" s="21" t="s">
        <v>13</v>
      </c>
      <c r="C11" s="21" t="s">
        <v>18</v>
      </c>
      <c r="D11" s="21">
        <v>50</v>
      </c>
      <c r="E11" s="21"/>
      <c r="F11" s="21" t="str">
        <f t="shared" si="1"/>
        <v>RXA05</v>
      </c>
      <c r="G11" s="32">
        <v>40</v>
      </c>
      <c r="H11" s="1">
        <v>1</v>
      </c>
      <c r="I11" s="1" t="s">
        <v>0</v>
      </c>
      <c r="J11" s="44">
        <f t="shared" si="0"/>
        <v>5</v>
      </c>
      <c r="K11" s="47"/>
      <c r="L11" s="47"/>
    </row>
    <row r="12" spans="2:12" x14ac:dyDescent="0.55000000000000004">
      <c r="B12" s="21" t="s">
        <v>13</v>
      </c>
      <c r="C12" s="21" t="s">
        <v>18</v>
      </c>
      <c r="D12" s="21">
        <v>50</v>
      </c>
      <c r="E12" s="21"/>
      <c r="F12" s="21" t="str">
        <f t="shared" si="1"/>
        <v>TXA05</v>
      </c>
      <c r="G12" s="32">
        <v>40</v>
      </c>
      <c r="H12" s="1">
        <v>1</v>
      </c>
      <c r="I12" s="1" t="s">
        <v>0</v>
      </c>
      <c r="J12" s="44">
        <f t="shared" si="0"/>
        <v>5</v>
      </c>
      <c r="K12" s="47"/>
      <c r="L12" s="47"/>
    </row>
    <row r="13" spans="2:12" x14ac:dyDescent="0.55000000000000004">
      <c r="B13" s="21" t="s">
        <v>13</v>
      </c>
      <c r="C13" s="21" t="s">
        <v>18</v>
      </c>
      <c r="D13" s="21">
        <v>50</v>
      </c>
      <c r="E13" s="21"/>
      <c r="F13" s="21" t="str">
        <f t="shared" si="1"/>
        <v>RXA06</v>
      </c>
      <c r="G13" s="32">
        <v>40</v>
      </c>
      <c r="H13" s="1">
        <v>1</v>
      </c>
      <c r="I13" s="1" t="s">
        <v>0</v>
      </c>
      <c r="J13" s="44">
        <f t="shared" si="0"/>
        <v>6</v>
      </c>
      <c r="K13" s="47"/>
      <c r="L13" s="47"/>
    </row>
    <row r="14" spans="2:12" x14ac:dyDescent="0.55000000000000004">
      <c r="B14" s="21" t="s">
        <v>13</v>
      </c>
      <c r="C14" s="21" t="s">
        <v>18</v>
      </c>
      <c r="D14" s="21">
        <v>50</v>
      </c>
      <c r="E14" s="21"/>
      <c r="F14" s="21" t="str">
        <f t="shared" si="1"/>
        <v>TXA06</v>
      </c>
      <c r="G14" s="32">
        <v>40</v>
      </c>
      <c r="H14" s="1">
        <v>1</v>
      </c>
      <c r="I14" s="1" t="s">
        <v>0</v>
      </c>
      <c r="J14" s="44">
        <f t="shared" si="0"/>
        <v>6</v>
      </c>
      <c r="K14" s="47"/>
      <c r="L14" s="47"/>
    </row>
    <row r="15" spans="2:12" x14ac:dyDescent="0.55000000000000004">
      <c r="B15" s="21" t="s">
        <v>13</v>
      </c>
      <c r="C15" s="21" t="s">
        <v>18</v>
      </c>
      <c r="D15" s="21">
        <v>50</v>
      </c>
      <c r="E15" s="21"/>
      <c r="F15" s="21" t="str">
        <f t="shared" si="1"/>
        <v>RXA07</v>
      </c>
      <c r="G15" s="32">
        <v>40</v>
      </c>
      <c r="H15" s="1">
        <v>1</v>
      </c>
      <c r="I15" s="1" t="s">
        <v>0</v>
      </c>
      <c r="J15" s="44">
        <f t="shared" si="0"/>
        <v>7</v>
      </c>
      <c r="K15" s="47"/>
      <c r="L15" s="47"/>
    </row>
    <row r="16" spans="2:12" x14ac:dyDescent="0.55000000000000004">
      <c r="B16" s="21" t="s">
        <v>13</v>
      </c>
      <c r="C16" s="21" t="s">
        <v>18</v>
      </c>
      <c r="D16" s="21">
        <v>50</v>
      </c>
      <c r="E16" s="21"/>
      <c r="F16" s="21" t="str">
        <f t="shared" si="1"/>
        <v>TXA07</v>
      </c>
      <c r="G16" s="32">
        <v>40</v>
      </c>
      <c r="H16" s="1">
        <v>1</v>
      </c>
      <c r="I16" s="1" t="s">
        <v>0</v>
      </c>
      <c r="J16" s="44">
        <f t="shared" si="0"/>
        <v>7</v>
      </c>
      <c r="K16" s="47"/>
      <c r="L16" s="47"/>
    </row>
    <row r="17" spans="2:12" x14ac:dyDescent="0.55000000000000004">
      <c r="B17" s="21" t="s">
        <v>13</v>
      </c>
      <c r="C17" s="21" t="s">
        <v>18</v>
      </c>
      <c r="D17" s="21">
        <v>50</v>
      </c>
      <c r="E17" s="21"/>
      <c r="F17" s="21" t="str">
        <f t="shared" si="1"/>
        <v>RXA08</v>
      </c>
      <c r="G17" s="32">
        <v>40</v>
      </c>
      <c r="H17" s="1">
        <v>1</v>
      </c>
      <c r="I17" s="1" t="s">
        <v>0</v>
      </c>
      <c r="J17" s="44">
        <f t="shared" si="0"/>
        <v>8</v>
      </c>
      <c r="K17" s="47"/>
      <c r="L17" s="47"/>
    </row>
    <row r="18" spans="2:12" x14ac:dyDescent="0.55000000000000004">
      <c r="B18" s="21" t="s">
        <v>13</v>
      </c>
      <c r="C18" s="21" t="s">
        <v>18</v>
      </c>
      <c r="D18" s="21">
        <v>50</v>
      </c>
      <c r="E18" s="21"/>
      <c r="F18" s="21" t="str">
        <f t="shared" si="1"/>
        <v>TXA08</v>
      </c>
      <c r="G18" s="32">
        <v>40</v>
      </c>
      <c r="H18" s="1">
        <v>1</v>
      </c>
      <c r="I18" s="1" t="s">
        <v>0</v>
      </c>
      <c r="J18" s="44">
        <f t="shared" si="0"/>
        <v>8</v>
      </c>
      <c r="K18" s="47"/>
      <c r="L18" s="47"/>
    </row>
    <row r="19" spans="2:12" x14ac:dyDescent="0.55000000000000004">
      <c r="B19" s="21" t="s">
        <v>13</v>
      </c>
      <c r="C19" s="21" t="s">
        <v>18</v>
      </c>
      <c r="D19" s="21">
        <v>50</v>
      </c>
      <c r="E19" s="21"/>
      <c r="F19" s="21" t="str">
        <f t="shared" si="1"/>
        <v>RXA09</v>
      </c>
      <c r="G19" s="32">
        <v>40</v>
      </c>
      <c r="H19" s="1">
        <v>1</v>
      </c>
      <c r="I19" s="1" t="s">
        <v>0</v>
      </c>
      <c r="J19" s="44">
        <f t="shared" si="0"/>
        <v>9</v>
      </c>
      <c r="K19" s="68"/>
      <c r="L19" s="69"/>
    </row>
    <row r="20" spans="2:12" x14ac:dyDescent="0.55000000000000004">
      <c r="B20" s="21" t="s">
        <v>13</v>
      </c>
      <c r="C20" s="21" t="s">
        <v>18</v>
      </c>
      <c r="D20" s="21">
        <v>50</v>
      </c>
      <c r="E20" s="21"/>
      <c r="F20" s="21" t="str">
        <f t="shared" si="1"/>
        <v>TXA09</v>
      </c>
      <c r="G20" s="32">
        <v>40</v>
      </c>
      <c r="H20" s="1">
        <v>1</v>
      </c>
      <c r="I20" s="1" t="s">
        <v>0</v>
      </c>
      <c r="J20" s="44">
        <f t="shared" si="0"/>
        <v>9</v>
      </c>
      <c r="K20" s="68"/>
      <c r="L20" s="69"/>
    </row>
    <row r="21" spans="2:12" x14ac:dyDescent="0.55000000000000004">
      <c r="B21" s="21" t="s">
        <v>13</v>
      </c>
      <c r="C21" s="21" t="s">
        <v>18</v>
      </c>
      <c r="D21" s="21">
        <v>50</v>
      </c>
      <c r="E21" s="21"/>
      <c r="F21" s="21" t="str">
        <f t="shared" si="1"/>
        <v>RXA10</v>
      </c>
      <c r="G21" s="32">
        <v>40</v>
      </c>
      <c r="H21" s="1">
        <v>1</v>
      </c>
      <c r="I21" s="1" t="s">
        <v>0</v>
      </c>
      <c r="J21" s="44">
        <f t="shared" si="0"/>
        <v>10</v>
      </c>
      <c r="K21" s="68"/>
      <c r="L21" s="69"/>
    </row>
    <row r="22" spans="2:12" x14ac:dyDescent="0.55000000000000004">
      <c r="B22" s="21" t="s">
        <v>13</v>
      </c>
      <c r="C22" s="21" t="s">
        <v>18</v>
      </c>
      <c r="D22" s="21">
        <v>50</v>
      </c>
      <c r="E22" s="21"/>
      <c r="F22" s="21" t="str">
        <f t="shared" si="1"/>
        <v>TXA10</v>
      </c>
      <c r="G22" s="32">
        <v>40</v>
      </c>
      <c r="H22" s="1">
        <v>1</v>
      </c>
      <c r="I22" s="1" t="s">
        <v>0</v>
      </c>
      <c r="J22" s="44">
        <f t="shared" si="0"/>
        <v>10</v>
      </c>
      <c r="K22" s="68"/>
      <c r="L22" s="69"/>
    </row>
    <row r="23" spans="2:12" x14ac:dyDescent="0.55000000000000004">
      <c r="B23" s="21" t="s">
        <v>13</v>
      </c>
      <c r="C23" s="21" t="s">
        <v>18</v>
      </c>
      <c r="D23" s="21">
        <v>50</v>
      </c>
      <c r="E23" s="21"/>
      <c r="F23" s="21" t="str">
        <f t="shared" si="1"/>
        <v>RXA11</v>
      </c>
      <c r="G23" s="32">
        <v>40</v>
      </c>
      <c r="H23" s="1">
        <v>1</v>
      </c>
      <c r="I23" s="1" t="s">
        <v>0</v>
      </c>
      <c r="J23" s="44">
        <f t="shared" si="0"/>
        <v>11</v>
      </c>
      <c r="K23" s="68"/>
      <c r="L23" s="69"/>
    </row>
    <row r="24" spans="2:12" x14ac:dyDescent="0.55000000000000004">
      <c r="B24" s="21" t="s">
        <v>13</v>
      </c>
      <c r="C24" s="21" t="s">
        <v>18</v>
      </c>
      <c r="D24" s="21">
        <v>50</v>
      </c>
      <c r="E24" s="21"/>
      <c r="F24" s="21" t="str">
        <f t="shared" si="1"/>
        <v>TXA11</v>
      </c>
      <c r="G24" s="32">
        <v>40</v>
      </c>
      <c r="H24" s="1">
        <v>1</v>
      </c>
      <c r="I24" s="1" t="s">
        <v>0</v>
      </c>
      <c r="J24" s="44">
        <f t="shared" si="0"/>
        <v>11</v>
      </c>
      <c r="K24" s="68"/>
      <c r="L24" s="69"/>
    </row>
    <row r="25" spans="2:12" x14ac:dyDescent="0.55000000000000004">
      <c r="B25" s="21" t="s">
        <v>13</v>
      </c>
      <c r="C25" s="21" t="s">
        <v>18</v>
      </c>
      <c r="D25" s="21">
        <v>50</v>
      </c>
      <c r="E25" s="21"/>
      <c r="F25" s="21" t="str">
        <f t="shared" si="1"/>
        <v>RXA12</v>
      </c>
      <c r="G25" s="32">
        <v>40</v>
      </c>
      <c r="H25" s="1">
        <v>1</v>
      </c>
      <c r="I25" s="1" t="s">
        <v>0</v>
      </c>
      <c r="J25" s="44">
        <f t="shared" si="0"/>
        <v>12</v>
      </c>
      <c r="K25" s="47"/>
      <c r="L25" s="47"/>
    </row>
    <row r="26" spans="2:12" ht="14.7" thickBot="1" x14ac:dyDescent="0.6">
      <c r="B26" s="22" t="s">
        <v>13</v>
      </c>
      <c r="C26" s="22" t="s">
        <v>18</v>
      </c>
      <c r="D26" s="22">
        <v>50</v>
      </c>
      <c r="E26" s="22"/>
      <c r="F26" s="22" t="str">
        <f t="shared" si="1"/>
        <v>TXA12</v>
      </c>
      <c r="G26" s="32">
        <v>40</v>
      </c>
      <c r="H26" s="1">
        <v>1</v>
      </c>
      <c r="I26" s="1" t="s">
        <v>0</v>
      </c>
      <c r="J26" s="44">
        <f t="shared" si="0"/>
        <v>12</v>
      </c>
      <c r="K26" s="47"/>
      <c r="L26" s="47"/>
    </row>
    <row r="27" spans="2:12" ht="14.7" thickTop="1" x14ac:dyDescent="0.55000000000000004">
      <c r="B27" s="23" t="s">
        <v>13</v>
      </c>
      <c r="C27" s="23" t="s">
        <v>18</v>
      </c>
      <c r="D27" s="23">
        <v>50</v>
      </c>
      <c r="E27" s="23"/>
      <c r="F27" s="23" t="s">
        <v>5</v>
      </c>
      <c r="G27" s="32">
        <v>40</v>
      </c>
      <c r="H27" s="1">
        <v>1</v>
      </c>
      <c r="I27" s="1" t="s">
        <v>0</v>
      </c>
      <c r="J27" s="44">
        <f t="shared" si="0"/>
        <v>13</v>
      </c>
      <c r="K27" s="47"/>
      <c r="L27" s="47"/>
    </row>
    <row r="28" spans="2:12" x14ac:dyDescent="0.55000000000000004">
      <c r="B28" s="24" t="s">
        <v>13</v>
      </c>
      <c r="C28" s="24" t="s">
        <v>18</v>
      </c>
      <c r="D28" s="24">
        <v>50</v>
      </c>
      <c r="E28" s="24"/>
      <c r="F28" s="24" t="str">
        <f>SUBSTITUTE(F27,"RX", "TX")</f>
        <v>TXB01</v>
      </c>
      <c r="G28" s="32">
        <v>40</v>
      </c>
      <c r="H28" s="1">
        <v>1</v>
      </c>
      <c r="I28" s="1" t="s">
        <v>0</v>
      </c>
      <c r="J28" s="44">
        <f t="shared" si="0"/>
        <v>13</v>
      </c>
      <c r="K28" s="47"/>
      <c r="L28" s="47"/>
    </row>
    <row r="29" spans="2:12" x14ac:dyDescent="0.55000000000000004">
      <c r="B29" s="24" t="s">
        <v>13</v>
      </c>
      <c r="C29" s="24" t="s">
        <v>18</v>
      </c>
      <c r="D29" s="24">
        <v>50</v>
      </c>
      <c r="E29" s="24"/>
      <c r="F29" s="24" t="str">
        <f>LEFT(F27,3)&amp;TEXT(RIGHT(F27,2)+1,"#00")</f>
        <v>RXB02</v>
      </c>
      <c r="G29" s="32">
        <v>40</v>
      </c>
      <c r="H29" s="1">
        <v>1</v>
      </c>
      <c r="I29" s="1" t="s">
        <v>0</v>
      </c>
      <c r="J29" s="44">
        <f t="shared" si="0"/>
        <v>14</v>
      </c>
      <c r="K29" s="68"/>
      <c r="L29" s="69"/>
    </row>
    <row r="30" spans="2:12" x14ac:dyDescent="0.55000000000000004">
      <c r="B30" s="24" t="s">
        <v>13</v>
      </c>
      <c r="C30" s="24" t="s">
        <v>18</v>
      </c>
      <c r="D30" s="24">
        <v>50</v>
      </c>
      <c r="E30" s="24"/>
      <c r="F30" s="24" t="str">
        <f>LEFT(F28,3)&amp;TEXT(RIGHT(F28,2)+1,"#00")</f>
        <v>TXB02</v>
      </c>
      <c r="G30" s="32">
        <v>40</v>
      </c>
      <c r="H30" s="1">
        <v>1</v>
      </c>
      <c r="I30" s="1" t="s">
        <v>0</v>
      </c>
      <c r="J30" s="44">
        <f t="shared" si="0"/>
        <v>14</v>
      </c>
      <c r="K30" s="68"/>
      <c r="L30" s="69"/>
    </row>
    <row r="31" spans="2:12" x14ac:dyDescent="0.55000000000000004">
      <c r="B31" s="24" t="s">
        <v>13</v>
      </c>
      <c r="C31" s="24" t="s">
        <v>18</v>
      </c>
      <c r="D31" s="24">
        <v>50</v>
      </c>
      <c r="E31" s="24"/>
      <c r="F31" s="24" t="str">
        <f t="shared" ref="F31:F50" si="2">LEFT(F29,3)&amp;TEXT(RIGHT(F29,2)+1,"#00")</f>
        <v>RXB03</v>
      </c>
      <c r="G31" s="32">
        <v>40</v>
      </c>
      <c r="H31" s="1">
        <v>1</v>
      </c>
      <c r="I31" s="1" t="s">
        <v>0</v>
      </c>
      <c r="J31" s="44">
        <f t="shared" si="0"/>
        <v>15</v>
      </c>
      <c r="K31" s="68"/>
      <c r="L31" s="69"/>
    </row>
    <row r="32" spans="2:12" x14ac:dyDescent="0.55000000000000004">
      <c r="B32" s="24" t="s">
        <v>13</v>
      </c>
      <c r="C32" s="24" t="s">
        <v>18</v>
      </c>
      <c r="D32" s="24">
        <v>50</v>
      </c>
      <c r="E32" s="24"/>
      <c r="F32" s="24" t="str">
        <f t="shared" si="2"/>
        <v>TXB03</v>
      </c>
      <c r="G32" s="32">
        <v>40</v>
      </c>
      <c r="H32" s="1">
        <v>1</v>
      </c>
      <c r="I32" s="1" t="s">
        <v>0</v>
      </c>
      <c r="J32" s="44">
        <f t="shared" si="0"/>
        <v>15</v>
      </c>
      <c r="K32" s="68"/>
      <c r="L32" s="69"/>
    </row>
    <row r="33" spans="2:12" x14ac:dyDescent="0.55000000000000004">
      <c r="B33" s="24" t="s">
        <v>13</v>
      </c>
      <c r="C33" s="24" t="s">
        <v>18</v>
      </c>
      <c r="D33" s="24">
        <v>50</v>
      </c>
      <c r="E33" s="24"/>
      <c r="F33" s="24" t="str">
        <f t="shared" si="2"/>
        <v>RXB04</v>
      </c>
      <c r="G33" s="32">
        <v>40</v>
      </c>
      <c r="H33" s="1">
        <v>1</v>
      </c>
      <c r="I33" s="1" t="s">
        <v>0</v>
      </c>
      <c r="J33" s="44">
        <f t="shared" si="0"/>
        <v>16</v>
      </c>
      <c r="K33" s="68"/>
      <c r="L33" s="69"/>
    </row>
    <row r="34" spans="2:12" x14ac:dyDescent="0.55000000000000004">
      <c r="B34" s="24" t="s">
        <v>13</v>
      </c>
      <c r="C34" s="24" t="s">
        <v>18</v>
      </c>
      <c r="D34" s="24">
        <v>50</v>
      </c>
      <c r="E34" s="24"/>
      <c r="F34" s="24" t="str">
        <f t="shared" si="2"/>
        <v>TXB04</v>
      </c>
      <c r="G34" s="32">
        <v>40</v>
      </c>
      <c r="H34" s="1">
        <v>1</v>
      </c>
      <c r="I34" s="1" t="s">
        <v>0</v>
      </c>
      <c r="J34" s="44">
        <f t="shared" si="0"/>
        <v>16</v>
      </c>
      <c r="K34" s="68"/>
      <c r="L34" s="69"/>
    </row>
    <row r="35" spans="2:12" x14ac:dyDescent="0.55000000000000004">
      <c r="B35" s="24" t="s">
        <v>13</v>
      </c>
      <c r="C35" s="24" t="s">
        <v>18</v>
      </c>
      <c r="D35" s="24">
        <v>50</v>
      </c>
      <c r="E35" s="24"/>
      <c r="F35" s="24" t="str">
        <f t="shared" si="2"/>
        <v>RXB05</v>
      </c>
      <c r="G35" s="32">
        <v>40</v>
      </c>
      <c r="H35" s="1">
        <v>1</v>
      </c>
      <c r="I35" s="1" t="s">
        <v>0</v>
      </c>
      <c r="J35" s="44">
        <f t="shared" si="0"/>
        <v>17</v>
      </c>
      <c r="K35" s="57"/>
      <c r="L35" s="57"/>
    </row>
    <row r="36" spans="2:12" x14ac:dyDescent="0.55000000000000004">
      <c r="B36" s="24" t="s">
        <v>13</v>
      </c>
      <c r="C36" s="24" t="s">
        <v>18</v>
      </c>
      <c r="D36" s="24">
        <v>50</v>
      </c>
      <c r="E36" s="24"/>
      <c r="F36" s="24" t="str">
        <f t="shared" si="2"/>
        <v>TXB05</v>
      </c>
      <c r="G36" s="32">
        <v>40</v>
      </c>
      <c r="H36" s="1">
        <v>1</v>
      </c>
      <c r="I36" s="1" t="s">
        <v>0</v>
      </c>
      <c r="J36" s="44">
        <f t="shared" si="0"/>
        <v>17</v>
      </c>
      <c r="K36" s="57"/>
      <c r="L36" s="57"/>
    </row>
    <row r="37" spans="2:12" x14ac:dyDescent="0.55000000000000004">
      <c r="B37" s="24" t="s">
        <v>13</v>
      </c>
      <c r="C37" s="24" t="s">
        <v>18</v>
      </c>
      <c r="D37" s="24">
        <v>50</v>
      </c>
      <c r="E37" s="24"/>
      <c r="F37" s="24" t="str">
        <f t="shared" si="2"/>
        <v>RXB06</v>
      </c>
      <c r="G37" s="32">
        <v>40</v>
      </c>
      <c r="H37" s="1">
        <v>1</v>
      </c>
      <c r="I37" s="1" t="s">
        <v>0</v>
      </c>
      <c r="J37" s="44">
        <f t="shared" si="0"/>
        <v>18</v>
      </c>
      <c r="K37" s="57"/>
      <c r="L37" s="57"/>
    </row>
    <row r="38" spans="2:12" x14ac:dyDescent="0.55000000000000004">
      <c r="B38" s="24" t="s">
        <v>13</v>
      </c>
      <c r="C38" s="24" t="s">
        <v>18</v>
      </c>
      <c r="D38" s="24">
        <v>50</v>
      </c>
      <c r="E38" s="24"/>
      <c r="F38" s="24" t="str">
        <f t="shared" si="2"/>
        <v>TXB06</v>
      </c>
      <c r="G38" s="32">
        <v>40</v>
      </c>
      <c r="H38" s="1">
        <v>1</v>
      </c>
      <c r="I38" s="1" t="s">
        <v>0</v>
      </c>
      <c r="J38" s="44">
        <f t="shared" si="0"/>
        <v>18</v>
      </c>
      <c r="K38" s="57"/>
      <c r="L38" s="57"/>
    </row>
    <row r="39" spans="2:12" x14ac:dyDescent="0.55000000000000004">
      <c r="B39" s="24" t="s">
        <v>13</v>
      </c>
      <c r="C39" s="24" t="s">
        <v>18</v>
      </c>
      <c r="D39" s="24">
        <v>50</v>
      </c>
      <c r="E39" s="24"/>
      <c r="F39" s="24" t="str">
        <f t="shared" si="2"/>
        <v>RXB07</v>
      </c>
      <c r="G39" s="32">
        <v>40</v>
      </c>
      <c r="H39" s="1">
        <v>1</v>
      </c>
      <c r="I39" s="1" t="s">
        <v>0</v>
      </c>
      <c r="J39" s="44">
        <f t="shared" si="0"/>
        <v>19</v>
      </c>
      <c r="K39" s="57"/>
      <c r="L39" s="57"/>
    </row>
    <row r="40" spans="2:12" x14ac:dyDescent="0.55000000000000004">
      <c r="B40" s="24" t="s">
        <v>13</v>
      </c>
      <c r="C40" s="24" t="s">
        <v>18</v>
      </c>
      <c r="D40" s="24">
        <v>50</v>
      </c>
      <c r="E40" s="24"/>
      <c r="F40" s="24" t="str">
        <f t="shared" si="2"/>
        <v>TXB07</v>
      </c>
      <c r="G40" s="32">
        <v>40</v>
      </c>
      <c r="H40" s="1">
        <v>1</v>
      </c>
      <c r="I40" s="1" t="s">
        <v>0</v>
      </c>
      <c r="J40" s="44">
        <f t="shared" si="0"/>
        <v>19</v>
      </c>
      <c r="K40" s="57"/>
      <c r="L40" s="57"/>
    </row>
    <row r="41" spans="2:12" x14ac:dyDescent="0.55000000000000004">
      <c r="B41" s="24" t="s">
        <v>13</v>
      </c>
      <c r="C41" s="24" t="s">
        <v>18</v>
      </c>
      <c r="D41" s="24">
        <v>50</v>
      </c>
      <c r="E41" s="24"/>
      <c r="F41" s="24" t="str">
        <f t="shared" si="2"/>
        <v>RXB08</v>
      </c>
      <c r="G41" s="32">
        <v>40</v>
      </c>
      <c r="H41" s="1">
        <v>1</v>
      </c>
      <c r="I41" s="1" t="s">
        <v>0</v>
      </c>
      <c r="J41" s="44">
        <f t="shared" si="0"/>
        <v>20</v>
      </c>
      <c r="K41" s="70"/>
      <c r="L41" s="57"/>
    </row>
    <row r="42" spans="2:12" x14ac:dyDescent="0.55000000000000004">
      <c r="B42" s="24" t="s">
        <v>13</v>
      </c>
      <c r="C42" s="24" t="s">
        <v>18</v>
      </c>
      <c r="D42" s="24">
        <v>50</v>
      </c>
      <c r="E42" s="24"/>
      <c r="F42" s="24" t="str">
        <f t="shared" si="2"/>
        <v>TXB08</v>
      </c>
      <c r="G42" s="32">
        <v>40</v>
      </c>
      <c r="H42" s="1">
        <v>1</v>
      </c>
      <c r="I42" s="1" t="s">
        <v>0</v>
      </c>
      <c r="J42" s="44">
        <f t="shared" si="0"/>
        <v>20</v>
      </c>
      <c r="K42" s="47"/>
      <c r="L42" s="57"/>
    </row>
    <row r="43" spans="2:12" x14ac:dyDescent="0.55000000000000004">
      <c r="B43" s="24" t="s">
        <v>13</v>
      </c>
      <c r="C43" s="24" t="s">
        <v>18</v>
      </c>
      <c r="D43" s="24">
        <v>50</v>
      </c>
      <c r="E43" s="24"/>
      <c r="F43" s="24" t="str">
        <f t="shared" si="2"/>
        <v>RXB09</v>
      </c>
      <c r="G43" s="32">
        <v>40</v>
      </c>
      <c r="H43" s="1">
        <v>1</v>
      </c>
      <c r="I43" s="1" t="s">
        <v>0</v>
      </c>
      <c r="J43" s="44">
        <f t="shared" si="0"/>
        <v>21</v>
      </c>
      <c r="L43" s="57"/>
    </row>
    <row r="44" spans="2:12" x14ac:dyDescent="0.55000000000000004">
      <c r="B44" s="24" t="s">
        <v>13</v>
      </c>
      <c r="C44" s="24" t="s">
        <v>18</v>
      </c>
      <c r="D44" s="24">
        <v>50</v>
      </c>
      <c r="E44" s="24"/>
      <c r="F44" s="24" t="str">
        <f t="shared" si="2"/>
        <v>TXB09</v>
      </c>
      <c r="G44" s="32">
        <v>40</v>
      </c>
      <c r="H44" s="1">
        <v>1</v>
      </c>
      <c r="I44" s="1" t="s">
        <v>0</v>
      </c>
      <c r="J44" s="44">
        <f t="shared" si="0"/>
        <v>21</v>
      </c>
      <c r="K44" s="47"/>
      <c r="L44" s="57"/>
    </row>
    <row r="45" spans="2:12" x14ac:dyDescent="0.55000000000000004">
      <c r="B45" s="24" t="s">
        <v>13</v>
      </c>
      <c r="C45" s="24" t="s">
        <v>18</v>
      </c>
      <c r="D45" s="24">
        <v>50</v>
      </c>
      <c r="E45" s="24"/>
      <c r="F45" s="24" t="str">
        <f t="shared" si="2"/>
        <v>RXB10</v>
      </c>
      <c r="G45" s="32">
        <v>40</v>
      </c>
      <c r="H45" s="1">
        <v>1</v>
      </c>
      <c r="I45" s="1" t="s">
        <v>0</v>
      </c>
      <c r="J45" s="44">
        <f t="shared" si="0"/>
        <v>22</v>
      </c>
      <c r="L45" s="57"/>
    </row>
    <row r="46" spans="2:12" x14ac:dyDescent="0.55000000000000004">
      <c r="B46" s="24" t="s">
        <v>13</v>
      </c>
      <c r="C46" s="24" t="s">
        <v>18</v>
      </c>
      <c r="D46" s="24">
        <v>50</v>
      </c>
      <c r="E46" s="24"/>
      <c r="F46" s="24" t="str">
        <f t="shared" si="2"/>
        <v>TXB10</v>
      </c>
      <c r="G46" s="32">
        <v>40</v>
      </c>
      <c r="H46" s="1">
        <v>1</v>
      </c>
      <c r="I46" s="1" t="s">
        <v>0</v>
      </c>
      <c r="J46" s="44">
        <f t="shared" si="0"/>
        <v>22</v>
      </c>
      <c r="K46" s="47"/>
      <c r="L46" s="57"/>
    </row>
    <row r="47" spans="2:12" x14ac:dyDescent="0.55000000000000004">
      <c r="B47" s="24" t="s">
        <v>13</v>
      </c>
      <c r="C47" s="24" t="s">
        <v>18</v>
      </c>
      <c r="D47" s="24">
        <v>50</v>
      </c>
      <c r="E47" s="24"/>
      <c r="F47" s="24" t="str">
        <f t="shared" si="2"/>
        <v>RXB11</v>
      </c>
      <c r="G47" s="32">
        <v>40</v>
      </c>
      <c r="H47" s="1">
        <v>1</v>
      </c>
      <c r="I47" s="1" t="s">
        <v>0</v>
      </c>
      <c r="J47" s="44">
        <f t="shared" si="0"/>
        <v>23</v>
      </c>
      <c r="K47" s="47"/>
      <c r="L47" s="57"/>
    </row>
    <row r="48" spans="2:12" x14ac:dyDescent="0.55000000000000004">
      <c r="B48" s="24" t="s">
        <v>13</v>
      </c>
      <c r="C48" s="24" t="s">
        <v>18</v>
      </c>
      <c r="D48" s="24">
        <v>50</v>
      </c>
      <c r="E48" s="24"/>
      <c r="F48" s="24" t="str">
        <f t="shared" si="2"/>
        <v>TXB11</v>
      </c>
      <c r="G48" s="32">
        <v>40</v>
      </c>
      <c r="H48" s="1">
        <v>1</v>
      </c>
      <c r="I48" s="1" t="s">
        <v>0</v>
      </c>
      <c r="J48" s="44">
        <f t="shared" si="0"/>
        <v>23</v>
      </c>
      <c r="K48" s="47"/>
      <c r="L48" s="57"/>
    </row>
    <row r="49" spans="2:12" x14ac:dyDescent="0.55000000000000004">
      <c r="B49" s="24" t="s">
        <v>13</v>
      </c>
      <c r="C49" s="24" t="s">
        <v>18</v>
      </c>
      <c r="D49" s="24">
        <v>50</v>
      </c>
      <c r="E49" s="24"/>
      <c r="F49" s="24" t="str">
        <f t="shared" si="2"/>
        <v>RXB12</v>
      </c>
      <c r="G49" s="32">
        <v>40</v>
      </c>
      <c r="H49" s="1">
        <v>1</v>
      </c>
      <c r="I49" s="1" t="s">
        <v>0</v>
      </c>
      <c r="J49" s="44">
        <f t="shared" si="0"/>
        <v>24</v>
      </c>
      <c r="K49" s="53" t="s">
        <v>25</v>
      </c>
      <c r="L49" s="57" t="s">
        <v>36</v>
      </c>
    </row>
    <row r="50" spans="2:12" ht="14.7" thickBot="1" x14ac:dyDescent="0.6">
      <c r="B50" s="25" t="s">
        <v>13</v>
      </c>
      <c r="C50" s="25" t="s">
        <v>18</v>
      </c>
      <c r="D50" s="25">
        <v>50</v>
      </c>
      <c r="E50" s="25"/>
      <c r="F50" s="25" t="str">
        <f t="shared" si="2"/>
        <v>TXB12</v>
      </c>
      <c r="G50" s="33">
        <v>40</v>
      </c>
      <c r="H50" s="14">
        <v>1</v>
      </c>
      <c r="I50" s="14" t="s">
        <v>0</v>
      </c>
      <c r="J50" s="45">
        <f t="shared" si="0"/>
        <v>24</v>
      </c>
      <c r="K50" s="45" t="s">
        <v>26</v>
      </c>
      <c r="L50" s="45" t="s">
        <v>36</v>
      </c>
    </row>
    <row r="51" spans="2:12" ht="14.7" thickTop="1" x14ac:dyDescent="0.55000000000000004">
      <c r="B51" s="26" t="s">
        <v>14</v>
      </c>
      <c r="C51" s="26" t="s">
        <v>27</v>
      </c>
      <c r="D51" s="26"/>
      <c r="E51" s="26"/>
      <c r="F51" s="26" t="s">
        <v>41</v>
      </c>
      <c r="G51" s="34">
        <v>38</v>
      </c>
      <c r="H51" s="13">
        <v>1</v>
      </c>
      <c r="I51" s="13" t="s">
        <v>0</v>
      </c>
      <c r="J51" s="43">
        <v>1</v>
      </c>
      <c r="K51" s="73" t="str">
        <f ca="1">"["&amp;INDIRECT(ADDRESS(ROW()+2*24+1,2))&amp;"/"&amp;INDIRECT(ADDRESS(ROW()+2*24+1,3))&amp;"/"&amp;INDIRECT(ADDRESS(ROW()+2*24+1,4))&amp;"/"&amp;INDIRECT(ADDRESS(ROW()+2*24+1,6))&amp;"]"</f>
        <v>[canche/BNL712/50/TXA12]</v>
      </c>
      <c r="L51" s="57" t="s">
        <v>40</v>
      </c>
    </row>
    <row r="52" spans="2:12" x14ac:dyDescent="0.55000000000000004">
      <c r="B52" s="27" t="s">
        <v>14</v>
      </c>
      <c r="C52" s="27" t="s">
        <v>27</v>
      </c>
      <c r="D52" s="27"/>
      <c r="E52" s="27"/>
      <c r="F52" s="27" t="str">
        <f>SUBSTITUTE(F51,"RX", "TX")</f>
        <v>TXA12</v>
      </c>
      <c r="G52" s="32">
        <v>38</v>
      </c>
      <c r="H52" s="1">
        <v>1</v>
      </c>
      <c r="I52" s="1" t="s">
        <v>0</v>
      </c>
      <c r="J52" s="44">
        <v>1</v>
      </c>
      <c r="K52" s="73" t="str">
        <f ca="1">"["&amp;INDIRECT(ADDRESS(ROW()+2*24-1,2))&amp;"/"&amp;INDIRECT(ADDRESS(ROW()+2*24-1,3))&amp;"/"&amp;INDIRECT(ADDRESS(ROW()+2*24-1,4))&amp;"/"&amp;INDIRECT(ADDRESS(ROW()+2*24-1,6))&amp;"]"</f>
        <v>[canche/BNL712/50/RXA12]</v>
      </c>
      <c r="L52" s="57" t="s">
        <v>40</v>
      </c>
    </row>
    <row r="53" spans="2:12" x14ac:dyDescent="0.55000000000000004">
      <c r="B53" s="27" t="s">
        <v>14</v>
      </c>
      <c r="C53" s="27" t="s">
        <v>27</v>
      </c>
      <c r="D53" s="27"/>
      <c r="E53" s="27"/>
      <c r="F53" s="27" t="str">
        <f>LEFT(F51,3)&amp;TEXT(RIGHT(F51,2)-1,"#00")</f>
        <v>RXA11</v>
      </c>
      <c r="G53" s="32">
        <v>38</v>
      </c>
      <c r="H53" s="1">
        <v>1</v>
      </c>
      <c r="I53" s="1" t="s">
        <v>0</v>
      </c>
      <c r="J53" s="44">
        <f t="shared" si="0"/>
        <v>2</v>
      </c>
      <c r="K53" s="75" t="str">
        <f t="shared" ref="K53" ca="1" si="3">"["&amp;INDIRECT(ADDRESS(ROW()+2*24+1,2))&amp;"/"&amp;INDIRECT(ADDRESS(ROW()+2*24+1,3))&amp;"/"&amp;INDIRECT(ADDRESS(ROW()+2*24+1,4))&amp;"/"&amp;INDIRECT(ADDRESS(ROW()+2*24+1,6))&amp;"]"</f>
        <v>[canche/BNL712/50/TXA11]</v>
      </c>
      <c r="L53" s="57" t="s">
        <v>40</v>
      </c>
    </row>
    <row r="54" spans="2:12" x14ac:dyDescent="0.55000000000000004">
      <c r="B54" s="27" t="s">
        <v>14</v>
      </c>
      <c r="C54" s="27" t="s">
        <v>27</v>
      </c>
      <c r="D54" s="27"/>
      <c r="E54" s="27"/>
      <c r="F54" s="27" t="str">
        <f>LEFT(F52,3)&amp;TEXT(RIGHT(F52,2)-1,"#00")</f>
        <v>TXA11</v>
      </c>
      <c r="G54" s="32">
        <v>38</v>
      </c>
      <c r="H54" s="1">
        <v>1</v>
      </c>
      <c r="I54" s="1" t="s">
        <v>0</v>
      </c>
      <c r="J54" s="44">
        <f t="shared" si="0"/>
        <v>2</v>
      </c>
      <c r="K54" s="75" t="str">
        <f t="shared" ref="K54" ca="1" si="4">"["&amp;INDIRECT(ADDRESS(ROW()+2*24-1,2))&amp;"/"&amp;INDIRECT(ADDRESS(ROW()+2*24-1,3))&amp;"/"&amp;INDIRECT(ADDRESS(ROW()+2*24-1,4))&amp;"/"&amp;INDIRECT(ADDRESS(ROW()+2*24-1,6))&amp;"]"</f>
        <v>[canche/BNL712/50/RXA11]</v>
      </c>
      <c r="L54" s="57" t="s">
        <v>40</v>
      </c>
    </row>
    <row r="55" spans="2:12" x14ac:dyDescent="0.55000000000000004">
      <c r="B55" s="27" t="s">
        <v>14</v>
      </c>
      <c r="C55" s="27" t="s">
        <v>27</v>
      </c>
      <c r="D55" s="27"/>
      <c r="E55" s="27"/>
      <c r="F55" s="27" t="str">
        <f t="shared" ref="F55:F74" si="5">LEFT(F53,3)&amp;TEXT(RIGHT(F53,2)-1,"#00")</f>
        <v>RXA10</v>
      </c>
      <c r="G55" s="32">
        <v>38</v>
      </c>
      <c r="H55" s="1">
        <v>1</v>
      </c>
      <c r="I55" s="1" t="s">
        <v>0</v>
      </c>
      <c r="J55" s="44">
        <f t="shared" si="0"/>
        <v>3</v>
      </c>
      <c r="K55" s="55" t="str">
        <f t="shared" ref="K55" ca="1" si="6">"["&amp;INDIRECT(ADDRESS(ROW()+2*24+1,2))&amp;"/"&amp;INDIRECT(ADDRESS(ROW()+2*24+1,3))&amp;"/"&amp;INDIRECT(ADDRESS(ROW()+2*24+1,4))&amp;"/"&amp;INDIRECT(ADDRESS(ROW()+2*24+1,6))&amp;"]"</f>
        <v>[canche/BNL712/50/TXA10]</v>
      </c>
      <c r="L55" s="57" t="s">
        <v>40</v>
      </c>
    </row>
    <row r="56" spans="2:12" x14ac:dyDescent="0.55000000000000004">
      <c r="B56" s="27" t="s">
        <v>14</v>
      </c>
      <c r="C56" s="27" t="s">
        <v>27</v>
      </c>
      <c r="D56" s="27"/>
      <c r="E56" s="27"/>
      <c r="F56" s="27" t="str">
        <f t="shared" si="5"/>
        <v>TXA10</v>
      </c>
      <c r="G56" s="32">
        <v>38</v>
      </c>
      <c r="H56" s="1">
        <v>1</v>
      </c>
      <c r="I56" s="1" t="s">
        <v>0</v>
      </c>
      <c r="J56" s="44">
        <f t="shared" si="0"/>
        <v>3</v>
      </c>
      <c r="K56" s="55" t="str">
        <f t="shared" ref="K56" ca="1" si="7">"["&amp;INDIRECT(ADDRESS(ROW()+2*24-1,2))&amp;"/"&amp;INDIRECT(ADDRESS(ROW()+2*24-1,3))&amp;"/"&amp;INDIRECT(ADDRESS(ROW()+2*24-1,4))&amp;"/"&amp;INDIRECT(ADDRESS(ROW()+2*24-1,6))&amp;"]"</f>
        <v>[canche/BNL712/50/RXA10]</v>
      </c>
      <c r="L56" s="57" t="s">
        <v>40</v>
      </c>
    </row>
    <row r="57" spans="2:12" x14ac:dyDescent="0.55000000000000004">
      <c r="B57" s="27" t="s">
        <v>14</v>
      </c>
      <c r="C57" s="27" t="s">
        <v>27</v>
      </c>
      <c r="D57" s="27"/>
      <c r="E57" s="27"/>
      <c r="F57" s="27" t="str">
        <f t="shared" si="5"/>
        <v>RXA09</v>
      </c>
      <c r="G57" s="32">
        <v>38</v>
      </c>
      <c r="H57" s="1">
        <v>1</v>
      </c>
      <c r="I57" s="1" t="s">
        <v>0</v>
      </c>
      <c r="J57" s="44">
        <f t="shared" si="0"/>
        <v>4</v>
      </c>
      <c r="K57" s="76" t="str">
        <f t="shared" ref="K57" ca="1" si="8">"["&amp;INDIRECT(ADDRESS(ROW()+2*24+1,2))&amp;"/"&amp;INDIRECT(ADDRESS(ROW()+2*24+1,3))&amp;"/"&amp;INDIRECT(ADDRESS(ROW()+2*24+1,4))&amp;"/"&amp;INDIRECT(ADDRESS(ROW()+2*24+1,6))&amp;"]"</f>
        <v>[canche/BNL712/50/TXA09]</v>
      </c>
      <c r="L57" s="57" t="s">
        <v>40</v>
      </c>
    </row>
    <row r="58" spans="2:12" x14ac:dyDescent="0.55000000000000004">
      <c r="B58" s="27" t="s">
        <v>14</v>
      </c>
      <c r="C58" s="27" t="s">
        <v>27</v>
      </c>
      <c r="D58" s="27"/>
      <c r="E58" s="27"/>
      <c r="F58" s="27" t="str">
        <f t="shared" si="5"/>
        <v>TXA09</v>
      </c>
      <c r="G58" s="32">
        <v>38</v>
      </c>
      <c r="H58" s="1">
        <v>1</v>
      </c>
      <c r="I58" s="1" t="s">
        <v>0</v>
      </c>
      <c r="J58" s="44">
        <f t="shared" si="0"/>
        <v>4</v>
      </c>
      <c r="K58" s="76" t="str">
        <f t="shared" ref="K58" ca="1" si="9">"["&amp;INDIRECT(ADDRESS(ROW()+2*24-1,2))&amp;"/"&amp;INDIRECT(ADDRESS(ROW()+2*24-1,3))&amp;"/"&amp;INDIRECT(ADDRESS(ROW()+2*24-1,4))&amp;"/"&amp;INDIRECT(ADDRESS(ROW()+2*24-1,6))&amp;"]"</f>
        <v>[canche/BNL712/50/RXA09]</v>
      </c>
      <c r="L58" s="57" t="s">
        <v>40</v>
      </c>
    </row>
    <row r="59" spans="2:12" x14ac:dyDescent="0.55000000000000004">
      <c r="B59" s="27" t="s">
        <v>14</v>
      </c>
      <c r="C59" s="27" t="s">
        <v>27</v>
      </c>
      <c r="D59" s="27"/>
      <c r="E59" s="27"/>
      <c r="F59" s="27" t="str">
        <f t="shared" si="5"/>
        <v>RXA08</v>
      </c>
      <c r="G59" s="32">
        <v>38</v>
      </c>
      <c r="H59" s="1">
        <v>1</v>
      </c>
      <c r="I59" s="1" t="s">
        <v>0</v>
      </c>
      <c r="J59" s="44">
        <f t="shared" si="0"/>
        <v>5</v>
      </c>
      <c r="K59" s="77" t="str">
        <f t="shared" ref="K59" ca="1" si="10">"["&amp;INDIRECT(ADDRESS(ROW()+2*24+1,2))&amp;"/"&amp;INDIRECT(ADDRESS(ROW()+2*24+1,3))&amp;"/"&amp;INDIRECT(ADDRESS(ROW()+2*24+1,4))&amp;"/"&amp;INDIRECT(ADDRESS(ROW()+2*24+1,6))&amp;"]"</f>
        <v>[canche/BNL712/50/TXA08]</v>
      </c>
      <c r="L59" s="57" t="s">
        <v>40</v>
      </c>
    </row>
    <row r="60" spans="2:12" x14ac:dyDescent="0.55000000000000004">
      <c r="B60" s="27" t="s">
        <v>14</v>
      </c>
      <c r="C60" s="27" t="s">
        <v>27</v>
      </c>
      <c r="D60" s="27"/>
      <c r="E60" s="27"/>
      <c r="F60" s="27" t="str">
        <f t="shared" si="5"/>
        <v>TXA08</v>
      </c>
      <c r="G60" s="32">
        <v>38</v>
      </c>
      <c r="H60" s="1">
        <v>1</v>
      </c>
      <c r="I60" s="1" t="s">
        <v>0</v>
      </c>
      <c r="J60" s="44">
        <f t="shared" si="0"/>
        <v>5</v>
      </c>
      <c r="K60" s="77" t="str">
        <f t="shared" ref="K60" ca="1" si="11">"["&amp;INDIRECT(ADDRESS(ROW()+2*24-1,2))&amp;"/"&amp;INDIRECT(ADDRESS(ROW()+2*24-1,3))&amp;"/"&amp;INDIRECT(ADDRESS(ROW()+2*24-1,4))&amp;"/"&amp;INDIRECT(ADDRESS(ROW()+2*24-1,6))&amp;"]"</f>
        <v>[canche/BNL712/50/RXA08]</v>
      </c>
      <c r="L60" s="57" t="s">
        <v>40</v>
      </c>
    </row>
    <row r="61" spans="2:12" x14ac:dyDescent="0.55000000000000004">
      <c r="B61" s="27" t="s">
        <v>14</v>
      </c>
      <c r="C61" s="27" t="s">
        <v>27</v>
      </c>
      <c r="D61" s="27"/>
      <c r="E61" s="27"/>
      <c r="F61" s="27" t="str">
        <f t="shared" si="5"/>
        <v>RXA07</v>
      </c>
      <c r="G61" s="32">
        <v>38</v>
      </c>
      <c r="H61" s="1">
        <v>1</v>
      </c>
      <c r="I61" s="1" t="s">
        <v>0</v>
      </c>
      <c r="J61" s="44">
        <f t="shared" si="0"/>
        <v>6</v>
      </c>
      <c r="K61" s="75" t="str">
        <f t="shared" ref="K61" ca="1" si="12">"["&amp;INDIRECT(ADDRESS(ROW()+2*24+1,2))&amp;"/"&amp;INDIRECT(ADDRESS(ROW()+2*24+1,3))&amp;"/"&amp;INDIRECT(ADDRESS(ROW()+2*24+1,4))&amp;"/"&amp;INDIRECT(ADDRESS(ROW()+2*24+1,6))&amp;"]"</f>
        <v>[canche/BNL712/50/TXA07]</v>
      </c>
      <c r="L61" s="57" t="s">
        <v>40</v>
      </c>
    </row>
    <row r="62" spans="2:12" x14ac:dyDescent="0.55000000000000004">
      <c r="B62" s="27" t="s">
        <v>14</v>
      </c>
      <c r="C62" s="27" t="s">
        <v>27</v>
      </c>
      <c r="D62" s="27"/>
      <c r="E62" s="27"/>
      <c r="F62" s="27" t="str">
        <f t="shared" si="5"/>
        <v>TXA07</v>
      </c>
      <c r="G62" s="32">
        <v>38</v>
      </c>
      <c r="H62" s="1">
        <v>1</v>
      </c>
      <c r="I62" s="1" t="s">
        <v>0</v>
      </c>
      <c r="J62" s="44">
        <f t="shared" si="0"/>
        <v>6</v>
      </c>
      <c r="K62" s="75" t="str">
        <f t="shared" ref="K62" ca="1" si="13">"["&amp;INDIRECT(ADDRESS(ROW()+2*24-1,2))&amp;"/"&amp;INDIRECT(ADDRESS(ROW()+2*24-1,3))&amp;"/"&amp;INDIRECT(ADDRESS(ROW()+2*24-1,4))&amp;"/"&amp;INDIRECT(ADDRESS(ROW()+2*24-1,6))&amp;"]"</f>
        <v>[canche/BNL712/50/RXA07]</v>
      </c>
      <c r="L62" s="57" t="s">
        <v>40</v>
      </c>
    </row>
    <row r="63" spans="2:12" x14ac:dyDescent="0.55000000000000004">
      <c r="B63" s="27" t="s">
        <v>14</v>
      </c>
      <c r="C63" s="27" t="s">
        <v>27</v>
      </c>
      <c r="D63" s="27"/>
      <c r="E63" s="27"/>
      <c r="F63" s="27" t="str">
        <f t="shared" si="5"/>
        <v>RXA06</v>
      </c>
      <c r="G63" s="32">
        <v>38</v>
      </c>
      <c r="H63" s="1">
        <v>1</v>
      </c>
      <c r="I63" s="1" t="s">
        <v>0</v>
      </c>
      <c r="J63" s="44">
        <f t="shared" si="0"/>
        <v>7</v>
      </c>
      <c r="K63" s="73" t="str">
        <f t="shared" ref="K63" ca="1" si="14">"["&amp;INDIRECT(ADDRESS(ROW()+2*24+1,2))&amp;"/"&amp;INDIRECT(ADDRESS(ROW()+2*24+1,3))&amp;"/"&amp;INDIRECT(ADDRESS(ROW()+2*24+1,4))&amp;"/"&amp;INDIRECT(ADDRESS(ROW()+2*24+1,6))&amp;"]"</f>
        <v>[canche/BNL712/50/TXA06]</v>
      </c>
      <c r="L63" s="47" t="s">
        <v>40</v>
      </c>
    </row>
    <row r="64" spans="2:12" x14ac:dyDescent="0.55000000000000004">
      <c r="B64" s="27" t="s">
        <v>14</v>
      </c>
      <c r="C64" s="27" t="s">
        <v>27</v>
      </c>
      <c r="D64" s="27"/>
      <c r="E64" s="27"/>
      <c r="F64" s="27" t="str">
        <f t="shared" si="5"/>
        <v>TXA06</v>
      </c>
      <c r="G64" s="32">
        <v>38</v>
      </c>
      <c r="H64" s="1">
        <v>1</v>
      </c>
      <c r="I64" s="1" t="s">
        <v>0</v>
      </c>
      <c r="J64" s="44">
        <f t="shared" si="0"/>
        <v>7</v>
      </c>
      <c r="K64" s="73" t="str">
        <f t="shared" ref="K64" ca="1" si="15">"["&amp;INDIRECT(ADDRESS(ROW()+2*24-1,2))&amp;"/"&amp;INDIRECT(ADDRESS(ROW()+2*24-1,3))&amp;"/"&amp;INDIRECT(ADDRESS(ROW()+2*24-1,4))&amp;"/"&amp;INDIRECT(ADDRESS(ROW()+2*24-1,6))&amp;"]"</f>
        <v>[canche/BNL712/50/RXA06]</v>
      </c>
      <c r="L64" s="47" t="s">
        <v>40</v>
      </c>
    </row>
    <row r="65" spans="2:12" x14ac:dyDescent="0.55000000000000004">
      <c r="B65" s="27" t="s">
        <v>14</v>
      </c>
      <c r="C65" s="27" t="s">
        <v>27</v>
      </c>
      <c r="D65" s="27"/>
      <c r="E65" s="27"/>
      <c r="F65" s="27" t="str">
        <f t="shared" si="5"/>
        <v>RXA05</v>
      </c>
      <c r="G65" s="32">
        <v>38</v>
      </c>
      <c r="H65" s="1">
        <v>1</v>
      </c>
      <c r="I65" s="1" t="s">
        <v>0</v>
      </c>
      <c r="J65" s="44">
        <f t="shared" si="0"/>
        <v>8</v>
      </c>
      <c r="K65" s="75" t="str">
        <f t="shared" ref="K65" ca="1" si="16">"["&amp;INDIRECT(ADDRESS(ROW()+2*24+1,2))&amp;"/"&amp;INDIRECT(ADDRESS(ROW()+2*24+1,3))&amp;"/"&amp;INDIRECT(ADDRESS(ROW()+2*24+1,4))&amp;"/"&amp;INDIRECT(ADDRESS(ROW()+2*24+1,6))&amp;"]"</f>
        <v>[canche/BNL712/50/TXA05]</v>
      </c>
      <c r="L65" s="47" t="s">
        <v>40</v>
      </c>
    </row>
    <row r="66" spans="2:12" x14ac:dyDescent="0.55000000000000004">
      <c r="B66" s="27" t="s">
        <v>14</v>
      </c>
      <c r="C66" s="27" t="s">
        <v>27</v>
      </c>
      <c r="D66" s="27"/>
      <c r="E66" s="27"/>
      <c r="F66" s="27" t="str">
        <f t="shared" si="5"/>
        <v>TXA05</v>
      </c>
      <c r="G66" s="32">
        <v>38</v>
      </c>
      <c r="H66" s="1">
        <v>1</v>
      </c>
      <c r="I66" s="1" t="s">
        <v>0</v>
      </c>
      <c r="J66" s="44">
        <f t="shared" si="0"/>
        <v>8</v>
      </c>
      <c r="K66" s="75" t="str">
        <f t="shared" ref="K66" ca="1" si="17">"["&amp;INDIRECT(ADDRESS(ROW()+2*24-1,2))&amp;"/"&amp;INDIRECT(ADDRESS(ROW()+2*24-1,3))&amp;"/"&amp;INDIRECT(ADDRESS(ROW()+2*24-1,4))&amp;"/"&amp;INDIRECT(ADDRESS(ROW()+2*24-1,6))&amp;"]"</f>
        <v>[canche/BNL712/50/RXA05]</v>
      </c>
      <c r="L66" s="47" t="s">
        <v>40</v>
      </c>
    </row>
    <row r="67" spans="2:12" x14ac:dyDescent="0.55000000000000004">
      <c r="B67" s="27" t="s">
        <v>14</v>
      </c>
      <c r="C67" s="27" t="s">
        <v>27</v>
      </c>
      <c r="D67" s="27"/>
      <c r="E67" s="27"/>
      <c r="F67" s="27" t="str">
        <f t="shared" si="5"/>
        <v>RXA04</v>
      </c>
      <c r="G67" s="32">
        <v>38</v>
      </c>
      <c r="H67" s="1">
        <v>1</v>
      </c>
      <c r="I67" s="1" t="s">
        <v>0</v>
      </c>
      <c r="J67" s="44">
        <f t="shared" si="0"/>
        <v>9</v>
      </c>
      <c r="K67" s="55" t="str">
        <f t="shared" ref="K67" ca="1" si="18">"["&amp;INDIRECT(ADDRESS(ROW()+2*24+1,2))&amp;"/"&amp;INDIRECT(ADDRESS(ROW()+2*24+1,3))&amp;"/"&amp;INDIRECT(ADDRESS(ROW()+2*24+1,4))&amp;"/"&amp;INDIRECT(ADDRESS(ROW()+2*24+1,6))&amp;"]"</f>
        <v>[canche/BNL712/50/TXA04]</v>
      </c>
      <c r="L67" s="47" t="s">
        <v>40</v>
      </c>
    </row>
    <row r="68" spans="2:12" x14ac:dyDescent="0.55000000000000004">
      <c r="B68" s="27" t="s">
        <v>14</v>
      </c>
      <c r="C68" s="27" t="s">
        <v>27</v>
      </c>
      <c r="D68" s="27"/>
      <c r="E68" s="27"/>
      <c r="F68" s="27" t="str">
        <f t="shared" si="5"/>
        <v>TXA04</v>
      </c>
      <c r="G68" s="32">
        <v>38</v>
      </c>
      <c r="H68" s="1">
        <v>1</v>
      </c>
      <c r="I68" s="1" t="s">
        <v>0</v>
      </c>
      <c r="J68" s="44">
        <f t="shared" si="0"/>
        <v>9</v>
      </c>
      <c r="K68" s="55" t="str">
        <f t="shared" ref="K68" ca="1" si="19">"["&amp;INDIRECT(ADDRESS(ROW()+2*24-1,2))&amp;"/"&amp;INDIRECT(ADDRESS(ROW()+2*24-1,3))&amp;"/"&amp;INDIRECT(ADDRESS(ROW()+2*24-1,4))&amp;"/"&amp;INDIRECT(ADDRESS(ROW()+2*24-1,6))&amp;"]"</f>
        <v>[canche/BNL712/50/RXA04]</v>
      </c>
      <c r="L68" s="47" t="s">
        <v>40</v>
      </c>
    </row>
    <row r="69" spans="2:12" x14ac:dyDescent="0.55000000000000004">
      <c r="B69" s="27" t="s">
        <v>14</v>
      </c>
      <c r="C69" s="27" t="s">
        <v>27</v>
      </c>
      <c r="D69" s="27"/>
      <c r="E69" s="27"/>
      <c r="F69" s="27" t="str">
        <f t="shared" si="5"/>
        <v>RXA03</v>
      </c>
      <c r="G69" s="32">
        <v>38</v>
      </c>
      <c r="H69" s="1">
        <v>1</v>
      </c>
      <c r="I69" s="1" t="s">
        <v>0</v>
      </c>
      <c r="J69" s="44">
        <f t="shared" si="0"/>
        <v>10</v>
      </c>
      <c r="K69" s="76" t="str">
        <f t="shared" ref="K69" ca="1" si="20">"["&amp;INDIRECT(ADDRESS(ROW()+2*24+1,2))&amp;"/"&amp;INDIRECT(ADDRESS(ROW()+2*24+1,3))&amp;"/"&amp;INDIRECT(ADDRESS(ROW()+2*24+1,4))&amp;"/"&amp;INDIRECT(ADDRESS(ROW()+2*24+1,6))&amp;"]"</f>
        <v>[canche/BNL712/50/TXA03]</v>
      </c>
      <c r="L69" s="47" t="s">
        <v>40</v>
      </c>
    </row>
    <row r="70" spans="2:12" x14ac:dyDescent="0.55000000000000004">
      <c r="B70" s="27" t="s">
        <v>14</v>
      </c>
      <c r="C70" s="27" t="s">
        <v>27</v>
      </c>
      <c r="D70" s="27"/>
      <c r="E70" s="27"/>
      <c r="F70" s="27" t="str">
        <f t="shared" si="5"/>
        <v>TXA03</v>
      </c>
      <c r="G70" s="32">
        <v>38</v>
      </c>
      <c r="H70" s="1">
        <v>1</v>
      </c>
      <c r="I70" s="1" t="s">
        <v>0</v>
      </c>
      <c r="J70" s="44">
        <f t="shared" ref="J70:J98" si="21">J68+1</f>
        <v>10</v>
      </c>
      <c r="K70" s="76" t="str">
        <f t="shared" ref="K70" ca="1" si="22">"["&amp;INDIRECT(ADDRESS(ROW()+2*24-1,2))&amp;"/"&amp;INDIRECT(ADDRESS(ROW()+2*24-1,3))&amp;"/"&amp;INDIRECT(ADDRESS(ROW()+2*24-1,4))&amp;"/"&amp;INDIRECT(ADDRESS(ROW()+2*24-1,6))&amp;"]"</f>
        <v>[canche/BNL712/50/RXA03]</v>
      </c>
      <c r="L70" s="47" t="s">
        <v>40</v>
      </c>
    </row>
    <row r="71" spans="2:12" x14ac:dyDescent="0.55000000000000004">
      <c r="B71" s="27" t="s">
        <v>14</v>
      </c>
      <c r="C71" s="27" t="s">
        <v>27</v>
      </c>
      <c r="D71" s="27"/>
      <c r="E71" s="27"/>
      <c r="F71" s="27" t="str">
        <f t="shared" si="5"/>
        <v>RXA02</v>
      </c>
      <c r="G71" s="32">
        <v>38</v>
      </c>
      <c r="H71" s="1">
        <v>1</v>
      </c>
      <c r="I71" s="1" t="s">
        <v>0</v>
      </c>
      <c r="J71" s="44">
        <f t="shared" si="21"/>
        <v>11</v>
      </c>
      <c r="K71" s="77" t="str">
        <f t="shared" ref="K71" ca="1" si="23">"["&amp;INDIRECT(ADDRESS(ROW()+2*24+1,2))&amp;"/"&amp;INDIRECT(ADDRESS(ROW()+2*24+1,3))&amp;"/"&amp;INDIRECT(ADDRESS(ROW()+2*24+1,4))&amp;"/"&amp;INDIRECT(ADDRESS(ROW()+2*24+1,6))&amp;"]"</f>
        <v>[canche/BNL712/50/TXA02]</v>
      </c>
      <c r="L71" s="69" t="s">
        <v>40</v>
      </c>
    </row>
    <row r="72" spans="2:12" x14ac:dyDescent="0.55000000000000004">
      <c r="B72" s="27" t="s">
        <v>14</v>
      </c>
      <c r="C72" s="27" t="s">
        <v>27</v>
      </c>
      <c r="D72" s="27"/>
      <c r="E72" s="27"/>
      <c r="F72" s="27" t="str">
        <f t="shared" si="5"/>
        <v>TXA02</v>
      </c>
      <c r="G72" s="32">
        <v>38</v>
      </c>
      <c r="H72" s="1">
        <v>1</v>
      </c>
      <c r="I72" s="1" t="s">
        <v>0</v>
      </c>
      <c r="J72" s="44">
        <f t="shared" si="21"/>
        <v>11</v>
      </c>
      <c r="K72" s="77" t="str">
        <f t="shared" ref="K72" ca="1" si="24">"["&amp;INDIRECT(ADDRESS(ROW()+2*24-1,2))&amp;"/"&amp;INDIRECT(ADDRESS(ROW()+2*24-1,3))&amp;"/"&amp;INDIRECT(ADDRESS(ROW()+2*24-1,4))&amp;"/"&amp;INDIRECT(ADDRESS(ROW()+2*24-1,6))&amp;"]"</f>
        <v>[canche/BNL712/50/RXA02]</v>
      </c>
      <c r="L72" s="69" t="s">
        <v>40</v>
      </c>
    </row>
    <row r="73" spans="2:12" x14ac:dyDescent="0.55000000000000004">
      <c r="B73" s="27" t="s">
        <v>14</v>
      </c>
      <c r="C73" s="27" t="s">
        <v>27</v>
      </c>
      <c r="D73" s="27"/>
      <c r="E73" s="27"/>
      <c r="F73" s="27" t="str">
        <f t="shared" si="5"/>
        <v>RXA01</v>
      </c>
      <c r="G73" s="32">
        <v>38</v>
      </c>
      <c r="H73" s="1">
        <v>1</v>
      </c>
      <c r="I73" s="1" t="s">
        <v>0</v>
      </c>
      <c r="J73" s="44">
        <f t="shared" si="21"/>
        <v>12</v>
      </c>
      <c r="K73" s="75" t="str">
        <f t="shared" ref="K73" ca="1" si="25">"["&amp;INDIRECT(ADDRESS(ROW()+2*24+1,2))&amp;"/"&amp;INDIRECT(ADDRESS(ROW()+2*24+1,3))&amp;"/"&amp;INDIRECT(ADDRESS(ROW()+2*24+1,4))&amp;"/"&amp;INDIRECT(ADDRESS(ROW()+2*24+1,6))&amp;"]"</f>
        <v>[canche/BNL712/50/TXA01]</v>
      </c>
      <c r="L73" s="69" t="s">
        <v>40</v>
      </c>
    </row>
    <row r="74" spans="2:12" ht="14.7" thickBot="1" x14ac:dyDescent="0.6">
      <c r="B74" s="28" t="s">
        <v>14</v>
      </c>
      <c r="C74" s="28" t="s">
        <v>27</v>
      </c>
      <c r="D74" s="28"/>
      <c r="E74" s="28"/>
      <c r="F74" s="28" t="str">
        <f t="shared" si="5"/>
        <v>TXA01</v>
      </c>
      <c r="G74" s="83">
        <v>38</v>
      </c>
      <c r="H74" s="14">
        <v>1</v>
      </c>
      <c r="I74" s="14" t="s">
        <v>0</v>
      </c>
      <c r="J74" s="45">
        <f t="shared" si="21"/>
        <v>12</v>
      </c>
      <c r="K74" s="84" t="str">
        <f t="shared" ref="K74" ca="1" si="26">"["&amp;INDIRECT(ADDRESS(ROW()+2*24-1,2))&amp;"/"&amp;INDIRECT(ADDRESS(ROW()+2*24-1,3))&amp;"/"&amp;INDIRECT(ADDRESS(ROW()+2*24-1,4))&amp;"/"&amp;INDIRECT(ADDRESS(ROW()+2*24-1,6))&amp;"]"</f>
        <v>[canche/BNL712/50/RXA01]</v>
      </c>
      <c r="L74" s="72" t="s">
        <v>40</v>
      </c>
    </row>
    <row r="75" spans="2:12" ht="14.7" thickTop="1" x14ac:dyDescent="0.55000000000000004">
      <c r="B75" s="29" t="s">
        <v>14</v>
      </c>
      <c r="C75" s="29" t="s">
        <v>27</v>
      </c>
      <c r="D75" s="29"/>
      <c r="E75" s="29"/>
      <c r="F75" s="29" t="s">
        <v>42</v>
      </c>
      <c r="G75" s="34">
        <v>38</v>
      </c>
      <c r="H75" s="13">
        <v>1</v>
      </c>
      <c r="I75" s="13" t="s">
        <v>0</v>
      </c>
      <c r="J75" s="43">
        <f t="shared" si="21"/>
        <v>13</v>
      </c>
      <c r="K75" s="82" t="s">
        <v>22</v>
      </c>
      <c r="L75" s="57" t="s">
        <v>35</v>
      </c>
    </row>
    <row r="76" spans="2:12" x14ac:dyDescent="0.55000000000000004">
      <c r="B76" s="30" t="s">
        <v>14</v>
      </c>
      <c r="C76" s="30" t="s">
        <v>27</v>
      </c>
      <c r="D76" s="30"/>
      <c r="E76" s="30"/>
      <c r="F76" s="30" t="str">
        <f>SUBSTITUTE(F75,"RX", "TX")</f>
        <v>TXD12</v>
      </c>
      <c r="G76" s="32">
        <v>38</v>
      </c>
      <c r="H76" s="1">
        <v>1</v>
      </c>
      <c r="I76" s="1" t="s">
        <v>0</v>
      </c>
      <c r="J76" s="44">
        <f t="shared" si="21"/>
        <v>13</v>
      </c>
      <c r="K76" s="47"/>
      <c r="L76" s="57"/>
    </row>
    <row r="77" spans="2:12" x14ac:dyDescent="0.55000000000000004">
      <c r="B77" s="30" t="s">
        <v>14</v>
      </c>
      <c r="C77" s="30" t="s">
        <v>27</v>
      </c>
      <c r="D77" s="30"/>
      <c r="E77" s="30"/>
      <c r="F77" s="30" t="str">
        <f>LEFT(F75,3)&amp;TEXT(RIGHT(F75,2)-1,"#00")</f>
        <v>RXD11</v>
      </c>
      <c r="G77" s="32">
        <v>38</v>
      </c>
      <c r="H77" s="1">
        <v>1</v>
      </c>
      <c r="I77" s="1" t="s">
        <v>0</v>
      </c>
      <c r="J77" s="44">
        <f t="shared" si="21"/>
        <v>14</v>
      </c>
      <c r="K77" s="52" t="s">
        <v>21</v>
      </c>
      <c r="L77" s="47" t="s">
        <v>35</v>
      </c>
    </row>
    <row r="78" spans="2:12" x14ac:dyDescent="0.55000000000000004">
      <c r="B78" s="30" t="s">
        <v>14</v>
      </c>
      <c r="C78" s="30" t="s">
        <v>27</v>
      </c>
      <c r="D78" s="30"/>
      <c r="E78" s="30"/>
      <c r="F78" s="30" t="str">
        <f>LEFT(F76,3)&amp;TEXT(RIGHT(F76,2)-1,"#00")</f>
        <v>TXD11</v>
      </c>
      <c r="G78" s="32">
        <v>38</v>
      </c>
      <c r="H78" s="1">
        <v>1</v>
      </c>
      <c r="I78" s="1" t="s">
        <v>0</v>
      </c>
      <c r="J78" s="44">
        <f t="shared" si="21"/>
        <v>14</v>
      </c>
      <c r="K78" s="47"/>
      <c r="L78" s="47"/>
    </row>
    <row r="79" spans="2:12" x14ac:dyDescent="0.55000000000000004">
      <c r="B79" s="30" t="s">
        <v>14</v>
      </c>
      <c r="C79" s="30" t="s">
        <v>27</v>
      </c>
      <c r="D79" s="30"/>
      <c r="E79" s="30"/>
      <c r="F79" s="30" t="str">
        <f t="shared" ref="F79:F98" si="27">LEFT(F77,3)&amp;TEXT(RIGHT(F77,2)-1,"#00")</f>
        <v>RXD10</v>
      </c>
      <c r="G79" s="32">
        <v>38</v>
      </c>
      <c r="H79" s="1">
        <v>1</v>
      </c>
      <c r="I79" s="1" t="s">
        <v>0</v>
      </c>
      <c r="J79" s="44">
        <f t="shared" si="21"/>
        <v>15</v>
      </c>
      <c r="K79" s="52" t="s">
        <v>20</v>
      </c>
      <c r="L79" s="47" t="s">
        <v>35</v>
      </c>
    </row>
    <row r="80" spans="2:12" x14ac:dyDescent="0.55000000000000004">
      <c r="B80" s="30" t="s">
        <v>14</v>
      </c>
      <c r="C80" s="30" t="s">
        <v>27</v>
      </c>
      <c r="D80" s="30"/>
      <c r="E80" s="30"/>
      <c r="F80" s="30" t="str">
        <f t="shared" si="27"/>
        <v>TXD10</v>
      </c>
      <c r="G80" s="32">
        <v>38</v>
      </c>
      <c r="H80" s="1">
        <v>1</v>
      </c>
      <c r="I80" s="1" t="s">
        <v>0</v>
      </c>
      <c r="J80" s="44">
        <f t="shared" si="21"/>
        <v>15</v>
      </c>
      <c r="K80" s="47"/>
      <c r="L80" s="47"/>
    </row>
    <row r="81" spans="2:12" x14ac:dyDescent="0.55000000000000004">
      <c r="B81" s="30" t="s">
        <v>14</v>
      </c>
      <c r="C81" s="30" t="s">
        <v>27</v>
      </c>
      <c r="D81" s="30"/>
      <c r="E81" s="30"/>
      <c r="F81" s="30" t="str">
        <f t="shared" si="27"/>
        <v>RXD09</v>
      </c>
      <c r="G81" s="32">
        <v>38</v>
      </c>
      <c r="H81" s="1">
        <v>1</v>
      </c>
      <c r="I81" s="1" t="s">
        <v>0</v>
      </c>
      <c r="J81" s="44">
        <f t="shared" si="21"/>
        <v>16</v>
      </c>
      <c r="K81" s="52" t="s">
        <v>19</v>
      </c>
      <c r="L81" s="47" t="s">
        <v>35</v>
      </c>
    </row>
    <row r="82" spans="2:12" x14ac:dyDescent="0.55000000000000004">
      <c r="B82" s="30" t="s">
        <v>14</v>
      </c>
      <c r="C82" s="30" t="s">
        <v>27</v>
      </c>
      <c r="D82" s="30"/>
      <c r="E82" s="30"/>
      <c r="F82" s="30" t="str">
        <f t="shared" si="27"/>
        <v>TXD09</v>
      </c>
      <c r="G82" s="32">
        <v>38</v>
      </c>
      <c r="H82" s="1">
        <v>1</v>
      </c>
      <c r="I82" s="1" t="s">
        <v>0</v>
      </c>
      <c r="J82" s="44">
        <f t="shared" si="21"/>
        <v>16</v>
      </c>
      <c r="K82" s="47"/>
      <c r="L82" s="47"/>
    </row>
    <row r="83" spans="2:12" x14ac:dyDescent="0.55000000000000004">
      <c r="B83" s="30" t="s">
        <v>14</v>
      </c>
      <c r="C83" s="30" t="s">
        <v>27</v>
      </c>
      <c r="D83" s="30"/>
      <c r="E83" s="30"/>
      <c r="F83" s="30" t="str">
        <f t="shared" si="27"/>
        <v>RXD08</v>
      </c>
      <c r="G83" s="32">
        <v>38</v>
      </c>
      <c r="H83" s="1">
        <v>1</v>
      </c>
      <c r="I83" s="1" t="s">
        <v>0</v>
      </c>
      <c r="J83" s="44">
        <f t="shared" si="21"/>
        <v>17</v>
      </c>
      <c r="K83" s="52" t="s">
        <v>24</v>
      </c>
      <c r="L83" s="47" t="s">
        <v>35</v>
      </c>
    </row>
    <row r="84" spans="2:12" x14ac:dyDescent="0.55000000000000004">
      <c r="B84" s="30" t="s">
        <v>14</v>
      </c>
      <c r="C84" s="30" t="s">
        <v>27</v>
      </c>
      <c r="D84" s="30"/>
      <c r="E84" s="30"/>
      <c r="F84" s="30" t="str">
        <f t="shared" si="27"/>
        <v>TXD08</v>
      </c>
      <c r="G84" s="32">
        <v>38</v>
      </c>
      <c r="H84" s="1">
        <v>1</v>
      </c>
      <c r="I84" s="1" t="s">
        <v>0</v>
      </c>
      <c r="J84" s="44">
        <f t="shared" si="21"/>
        <v>17</v>
      </c>
      <c r="K84" s="47"/>
      <c r="L84" s="47"/>
    </row>
    <row r="85" spans="2:12" x14ac:dyDescent="0.55000000000000004">
      <c r="B85" s="30" t="s">
        <v>14</v>
      </c>
      <c r="C85" s="30" t="s">
        <v>27</v>
      </c>
      <c r="D85" s="30"/>
      <c r="E85" s="30"/>
      <c r="F85" s="30" t="str">
        <f t="shared" si="27"/>
        <v>RXD07</v>
      </c>
      <c r="G85" s="32">
        <v>38</v>
      </c>
      <c r="H85" s="1">
        <v>1</v>
      </c>
      <c r="I85" s="1" t="s">
        <v>0</v>
      </c>
      <c r="J85" s="44">
        <f t="shared" si="21"/>
        <v>18</v>
      </c>
      <c r="K85" s="52" t="s">
        <v>23</v>
      </c>
      <c r="L85" s="47" t="s">
        <v>35</v>
      </c>
    </row>
    <row r="86" spans="2:12" x14ac:dyDescent="0.55000000000000004">
      <c r="B86" s="30" t="s">
        <v>14</v>
      </c>
      <c r="C86" s="30" t="s">
        <v>27</v>
      </c>
      <c r="D86" s="30"/>
      <c r="E86" s="30"/>
      <c r="F86" s="30" t="str">
        <f t="shared" si="27"/>
        <v>TXD07</v>
      </c>
      <c r="G86" s="32">
        <v>38</v>
      </c>
      <c r="H86" s="1">
        <v>1</v>
      </c>
      <c r="I86" s="1" t="s">
        <v>0</v>
      </c>
      <c r="J86" s="44">
        <f t="shared" si="21"/>
        <v>18</v>
      </c>
      <c r="K86" s="57"/>
      <c r="L86" s="47"/>
    </row>
    <row r="87" spans="2:12" x14ac:dyDescent="0.55000000000000004">
      <c r="B87" s="30" t="s">
        <v>14</v>
      </c>
      <c r="C87" s="30" t="s">
        <v>27</v>
      </c>
      <c r="D87" s="30"/>
      <c r="E87" s="30"/>
      <c r="F87" s="30" t="str">
        <f t="shared" si="27"/>
        <v>RXD06</v>
      </c>
      <c r="G87" s="32">
        <v>38</v>
      </c>
      <c r="H87" s="1">
        <v>1</v>
      </c>
      <c r="I87" s="1" t="s">
        <v>0</v>
      </c>
      <c r="J87" s="44">
        <f t="shared" si="21"/>
        <v>19</v>
      </c>
      <c r="K87" s="57"/>
      <c r="L87" s="57"/>
    </row>
    <row r="88" spans="2:12" x14ac:dyDescent="0.55000000000000004">
      <c r="B88" s="30" t="s">
        <v>14</v>
      </c>
      <c r="C88" s="30" t="s">
        <v>27</v>
      </c>
      <c r="D88" s="30"/>
      <c r="E88" s="30"/>
      <c r="F88" s="30" t="str">
        <f t="shared" si="27"/>
        <v>TXD06</v>
      </c>
      <c r="G88" s="32">
        <v>38</v>
      </c>
      <c r="H88" s="1">
        <v>1</v>
      </c>
      <c r="I88" s="1" t="s">
        <v>0</v>
      </c>
      <c r="J88" s="44">
        <f t="shared" si="21"/>
        <v>19</v>
      </c>
      <c r="K88" s="57"/>
      <c r="L88" s="57"/>
    </row>
    <row r="89" spans="2:12" x14ac:dyDescent="0.55000000000000004">
      <c r="B89" s="30" t="s">
        <v>14</v>
      </c>
      <c r="C89" s="30" t="s">
        <v>27</v>
      </c>
      <c r="D89" s="30"/>
      <c r="E89" s="30"/>
      <c r="F89" s="30" t="str">
        <f t="shared" si="27"/>
        <v>RXD05</v>
      </c>
      <c r="G89" s="32">
        <v>38</v>
      </c>
      <c r="H89" s="1">
        <v>1</v>
      </c>
      <c r="I89" s="1" t="s">
        <v>0</v>
      </c>
      <c r="J89" s="44">
        <f t="shared" si="21"/>
        <v>20</v>
      </c>
      <c r="K89" s="57"/>
      <c r="L89" s="57"/>
    </row>
    <row r="90" spans="2:12" x14ac:dyDescent="0.55000000000000004">
      <c r="B90" s="30" t="s">
        <v>14</v>
      </c>
      <c r="C90" s="30" t="s">
        <v>27</v>
      </c>
      <c r="D90" s="30"/>
      <c r="E90" s="30"/>
      <c r="F90" s="30" t="str">
        <f t="shared" si="27"/>
        <v>TXD05</v>
      </c>
      <c r="G90" s="32">
        <v>38</v>
      </c>
      <c r="H90" s="1">
        <v>1</v>
      </c>
      <c r="I90" s="1" t="s">
        <v>0</v>
      </c>
      <c r="J90" s="44">
        <f t="shared" si="21"/>
        <v>20</v>
      </c>
      <c r="K90" s="57"/>
      <c r="L90" s="57"/>
    </row>
    <row r="91" spans="2:12" x14ac:dyDescent="0.55000000000000004">
      <c r="B91" s="30" t="s">
        <v>14</v>
      </c>
      <c r="C91" s="30" t="s">
        <v>27</v>
      </c>
      <c r="D91" s="30"/>
      <c r="E91" s="30"/>
      <c r="F91" s="30" t="str">
        <f t="shared" si="27"/>
        <v>RXD04</v>
      </c>
      <c r="G91" s="32">
        <v>38</v>
      </c>
      <c r="H91" s="1">
        <v>1</v>
      </c>
      <c r="I91" s="1" t="s">
        <v>0</v>
      </c>
      <c r="J91" s="44">
        <f t="shared" si="21"/>
        <v>21</v>
      </c>
      <c r="K91" s="57"/>
      <c r="L91" s="57"/>
    </row>
    <row r="92" spans="2:12" x14ac:dyDescent="0.55000000000000004">
      <c r="B92" s="30" t="s">
        <v>14</v>
      </c>
      <c r="C92" s="30" t="s">
        <v>27</v>
      </c>
      <c r="D92" s="30"/>
      <c r="E92" s="30"/>
      <c r="F92" s="30" t="str">
        <f t="shared" si="27"/>
        <v>TXD04</v>
      </c>
      <c r="G92" s="32">
        <v>38</v>
      </c>
      <c r="H92" s="1">
        <v>1</v>
      </c>
      <c r="I92" s="1" t="s">
        <v>0</v>
      </c>
      <c r="J92" s="44">
        <f t="shared" si="21"/>
        <v>21</v>
      </c>
      <c r="K92" s="57"/>
      <c r="L92" s="57"/>
    </row>
    <row r="93" spans="2:12" x14ac:dyDescent="0.55000000000000004">
      <c r="B93" s="30" t="s">
        <v>14</v>
      </c>
      <c r="C93" s="30" t="s">
        <v>27</v>
      </c>
      <c r="D93" s="30"/>
      <c r="E93" s="30"/>
      <c r="F93" s="30" t="str">
        <f t="shared" si="27"/>
        <v>RXD03</v>
      </c>
      <c r="G93" s="32">
        <v>38</v>
      </c>
      <c r="H93" s="1">
        <v>1</v>
      </c>
      <c r="I93" s="1" t="s">
        <v>0</v>
      </c>
      <c r="J93" s="44">
        <f t="shared" si="21"/>
        <v>22</v>
      </c>
      <c r="K93" s="57"/>
      <c r="L93" s="57"/>
    </row>
    <row r="94" spans="2:12" x14ac:dyDescent="0.55000000000000004">
      <c r="B94" s="30" t="s">
        <v>14</v>
      </c>
      <c r="C94" s="30" t="s">
        <v>27</v>
      </c>
      <c r="D94" s="30"/>
      <c r="E94" s="30"/>
      <c r="F94" s="30" t="str">
        <f t="shared" si="27"/>
        <v>TXD03</v>
      </c>
      <c r="G94" s="32">
        <v>38</v>
      </c>
      <c r="H94" s="1">
        <v>1</v>
      </c>
      <c r="I94" s="1" t="s">
        <v>0</v>
      </c>
      <c r="J94" s="44">
        <f t="shared" si="21"/>
        <v>22</v>
      </c>
      <c r="K94" s="57"/>
      <c r="L94" s="57"/>
    </row>
    <row r="95" spans="2:12" x14ac:dyDescent="0.55000000000000004">
      <c r="B95" s="30" t="s">
        <v>14</v>
      </c>
      <c r="C95" s="30" t="s">
        <v>27</v>
      </c>
      <c r="D95" s="30"/>
      <c r="E95" s="30"/>
      <c r="F95" s="30" t="str">
        <f t="shared" si="27"/>
        <v>RXD02</v>
      </c>
      <c r="G95" s="32">
        <v>38</v>
      </c>
      <c r="H95" s="1">
        <v>1</v>
      </c>
      <c r="I95" s="1" t="s">
        <v>0</v>
      </c>
      <c r="J95" s="44">
        <f t="shared" si="21"/>
        <v>23</v>
      </c>
      <c r="K95" s="57"/>
      <c r="L95" s="57"/>
    </row>
    <row r="96" spans="2:12" x14ac:dyDescent="0.55000000000000004">
      <c r="B96" s="30" t="s">
        <v>14</v>
      </c>
      <c r="C96" s="30" t="s">
        <v>27</v>
      </c>
      <c r="D96" s="30"/>
      <c r="E96" s="30"/>
      <c r="F96" s="30" t="str">
        <f t="shared" si="27"/>
        <v>TXD02</v>
      </c>
      <c r="G96" s="32">
        <v>38</v>
      </c>
      <c r="H96" s="1">
        <v>1</v>
      </c>
      <c r="I96" s="1" t="s">
        <v>0</v>
      </c>
      <c r="J96" s="44">
        <f t="shared" si="21"/>
        <v>23</v>
      </c>
      <c r="K96" s="57"/>
      <c r="L96" s="57"/>
    </row>
    <row r="97" spans="2:12" x14ac:dyDescent="0.55000000000000004">
      <c r="B97" s="30" t="s">
        <v>14</v>
      </c>
      <c r="C97" s="30" t="s">
        <v>27</v>
      </c>
      <c r="D97" s="30"/>
      <c r="E97" s="30"/>
      <c r="F97" s="30" t="str">
        <f t="shared" si="27"/>
        <v>RXD01</v>
      </c>
      <c r="G97" s="32">
        <v>38</v>
      </c>
      <c r="H97" s="1">
        <v>1</v>
      </c>
      <c r="I97" s="1" t="s">
        <v>0</v>
      </c>
      <c r="J97" s="44">
        <f t="shared" si="21"/>
        <v>24</v>
      </c>
      <c r="K97" s="53" t="s">
        <v>30</v>
      </c>
      <c r="L97" s="57" t="s">
        <v>32</v>
      </c>
    </row>
    <row r="98" spans="2:12" ht="14.7" thickBot="1" x14ac:dyDescent="0.6">
      <c r="B98" s="31" t="s">
        <v>14</v>
      </c>
      <c r="C98" s="31" t="s">
        <v>27</v>
      </c>
      <c r="D98" s="31"/>
      <c r="E98" s="31"/>
      <c r="F98" s="31" t="str">
        <f t="shared" si="27"/>
        <v>TXD01</v>
      </c>
      <c r="G98" s="83">
        <v>38</v>
      </c>
      <c r="H98" s="14">
        <v>1</v>
      </c>
      <c r="I98" s="14" t="s">
        <v>0</v>
      </c>
      <c r="J98" s="45">
        <f t="shared" si="21"/>
        <v>24</v>
      </c>
      <c r="K98" s="85" t="s">
        <v>31</v>
      </c>
      <c r="L98" s="86" t="s">
        <v>32</v>
      </c>
    </row>
    <row r="99" spans="2:12" ht="14.7" thickTop="1" x14ac:dyDescent="0.55000000000000004">
      <c r="B99" s="15" t="s">
        <v>38</v>
      </c>
      <c r="C99" s="15" t="s">
        <v>27</v>
      </c>
      <c r="D99" s="15">
        <v>50</v>
      </c>
      <c r="E99" s="15"/>
      <c r="F99" s="15" t="s">
        <v>41</v>
      </c>
      <c r="G99" s="34">
        <v>38</v>
      </c>
      <c r="H99" s="13">
        <v>2</v>
      </c>
      <c r="I99" s="13" t="s">
        <v>1</v>
      </c>
      <c r="J99" s="43">
        <v>1</v>
      </c>
      <c r="K99" s="74" t="str">
        <f ca="1">"["&amp;INDIRECT(ADDRESS(ROW()-2*24+1,2))&amp;"/"&amp;INDIRECT(ADDRESS(ROW()-2*24+1,3))&amp;"/"&amp;INDIRECT(ADDRESS(ROW()-2*24+1,4))&amp;"/"&amp;INDIRECT(ADDRESS(ROW()-2*24+1,6))&amp;"]"</f>
        <v>[agogna/BNL712//TXA12]</v>
      </c>
      <c r="L99" s="71" t="s">
        <v>39</v>
      </c>
    </row>
    <row r="100" spans="2:12" x14ac:dyDescent="0.55000000000000004">
      <c r="B100" s="16" t="s">
        <v>38</v>
      </c>
      <c r="C100" s="16" t="s">
        <v>27</v>
      </c>
      <c r="D100" s="16">
        <v>50</v>
      </c>
      <c r="E100" s="16"/>
      <c r="F100" s="16" t="str">
        <f>SUBSTITUTE(F99,"RX", "TX")</f>
        <v>TXA12</v>
      </c>
      <c r="G100" s="32">
        <v>38</v>
      </c>
      <c r="H100" s="1">
        <v>2</v>
      </c>
      <c r="I100" s="1" t="s">
        <v>1</v>
      </c>
      <c r="J100" s="44">
        <v>1</v>
      </c>
      <c r="K100" s="73" t="str">
        <f ca="1">"["&amp;INDIRECT(ADDRESS(ROW()-2*24-1,2))&amp;"/"&amp;INDIRECT(ADDRESS(ROW()-2*24-1,3))&amp;"/"&amp;INDIRECT(ADDRESS(ROW()-2*24-1,4))&amp;"/"&amp;INDIRECT(ADDRESS(ROW()-2*24-1,6))&amp;"]"</f>
        <v>[agogna/BNL712//RXA12]</v>
      </c>
      <c r="L100" s="71" t="s">
        <v>39</v>
      </c>
    </row>
    <row r="101" spans="2:12" x14ac:dyDescent="0.55000000000000004">
      <c r="B101" s="16" t="s">
        <v>38</v>
      </c>
      <c r="C101" s="16" t="s">
        <v>27</v>
      </c>
      <c r="D101" s="16">
        <v>50</v>
      </c>
      <c r="E101" s="16"/>
      <c r="F101" s="16" t="str">
        <f>LEFT(F99,3)&amp;TEXT(RIGHT(F99,2)-1,"#00")</f>
        <v>RXA11</v>
      </c>
      <c r="G101" s="32">
        <v>38</v>
      </c>
      <c r="H101" s="1">
        <v>2</v>
      </c>
      <c r="I101" s="1" t="s">
        <v>1</v>
      </c>
      <c r="J101" s="44">
        <f t="shared" ref="J101:J146" si="28">J99+1</f>
        <v>2</v>
      </c>
      <c r="K101" s="75" t="str">
        <f t="shared" ref="K101" ca="1" si="29">"["&amp;INDIRECT(ADDRESS(ROW()-2*24+1,2))&amp;"/"&amp;INDIRECT(ADDRESS(ROW()-2*24+1,3))&amp;"/"&amp;INDIRECT(ADDRESS(ROW()-2*24+1,4))&amp;"/"&amp;INDIRECT(ADDRESS(ROW()-2*24+1,6))&amp;"]"</f>
        <v>[agogna/BNL712//TXA11]</v>
      </c>
      <c r="L101" s="71" t="s">
        <v>39</v>
      </c>
    </row>
    <row r="102" spans="2:12" x14ac:dyDescent="0.55000000000000004">
      <c r="B102" s="16" t="s">
        <v>38</v>
      </c>
      <c r="C102" s="16" t="s">
        <v>27</v>
      </c>
      <c r="D102" s="16">
        <v>50</v>
      </c>
      <c r="E102" s="16"/>
      <c r="F102" s="16" t="str">
        <f>LEFT(F100,3)&amp;TEXT(RIGHT(F100,2)-1,"#00")</f>
        <v>TXA11</v>
      </c>
      <c r="G102" s="32">
        <v>38</v>
      </c>
      <c r="H102" s="1">
        <v>2</v>
      </c>
      <c r="I102" s="1" t="s">
        <v>1</v>
      </c>
      <c r="J102" s="44">
        <f t="shared" si="28"/>
        <v>2</v>
      </c>
      <c r="K102" s="75" t="str">
        <f t="shared" ref="K102" ca="1" si="30">"["&amp;INDIRECT(ADDRESS(ROW()-2*24-1,2))&amp;"/"&amp;INDIRECT(ADDRESS(ROW()-2*24-1,3))&amp;"/"&amp;INDIRECT(ADDRESS(ROW()-2*24-1,4))&amp;"/"&amp;INDIRECT(ADDRESS(ROW()-2*24-1,6))&amp;"]"</f>
        <v>[agogna/BNL712//RXA11]</v>
      </c>
      <c r="L102" s="71" t="s">
        <v>39</v>
      </c>
    </row>
    <row r="103" spans="2:12" x14ac:dyDescent="0.55000000000000004">
      <c r="B103" s="16" t="s">
        <v>38</v>
      </c>
      <c r="C103" s="16" t="s">
        <v>27</v>
      </c>
      <c r="D103" s="16">
        <v>50</v>
      </c>
      <c r="E103" s="16"/>
      <c r="F103" s="16" t="str">
        <f t="shared" ref="F103:F122" si="31">LEFT(F101,3)&amp;TEXT(RIGHT(F101,2)-1,"#00")</f>
        <v>RXA10</v>
      </c>
      <c r="G103" s="32">
        <v>38</v>
      </c>
      <c r="H103" s="1">
        <v>2</v>
      </c>
      <c r="I103" s="1" t="s">
        <v>1</v>
      </c>
      <c r="J103" s="44">
        <f t="shared" si="28"/>
        <v>3</v>
      </c>
      <c r="K103" s="55" t="str">
        <f t="shared" ref="K103" ca="1" si="32">"["&amp;INDIRECT(ADDRESS(ROW()-2*24+1,2))&amp;"/"&amp;INDIRECT(ADDRESS(ROW()-2*24+1,3))&amp;"/"&amp;INDIRECT(ADDRESS(ROW()-2*24+1,4))&amp;"/"&amp;INDIRECT(ADDRESS(ROW()-2*24+1,6))&amp;"]"</f>
        <v>[agogna/BNL712//TXA10]</v>
      </c>
      <c r="L103" s="71" t="s">
        <v>39</v>
      </c>
    </row>
    <row r="104" spans="2:12" x14ac:dyDescent="0.55000000000000004">
      <c r="B104" s="16" t="s">
        <v>38</v>
      </c>
      <c r="C104" s="16" t="s">
        <v>27</v>
      </c>
      <c r="D104" s="16">
        <v>50</v>
      </c>
      <c r="E104" s="16"/>
      <c r="F104" s="16" t="str">
        <f t="shared" si="31"/>
        <v>TXA10</v>
      </c>
      <c r="G104" s="32">
        <v>38</v>
      </c>
      <c r="H104" s="1">
        <v>2</v>
      </c>
      <c r="I104" s="1" t="s">
        <v>1</v>
      </c>
      <c r="J104" s="44">
        <f t="shared" si="28"/>
        <v>3</v>
      </c>
      <c r="K104" s="55" t="str">
        <f t="shared" ref="K104" ca="1" si="33">"["&amp;INDIRECT(ADDRESS(ROW()-2*24-1,2))&amp;"/"&amp;INDIRECT(ADDRESS(ROW()-2*24-1,3))&amp;"/"&amp;INDIRECT(ADDRESS(ROW()-2*24-1,4))&amp;"/"&amp;INDIRECT(ADDRESS(ROW()-2*24-1,6))&amp;"]"</f>
        <v>[agogna/BNL712//RXA10]</v>
      </c>
      <c r="L104" s="71" t="s">
        <v>39</v>
      </c>
    </row>
    <row r="105" spans="2:12" x14ac:dyDescent="0.55000000000000004">
      <c r="B105" s="16" t="s">
        <v>38</v>
      </c>
      <c r="C105" s="16" t="s">
        <v>27</v>
      </c>
      <c r="D105" s="16">
        <v>50</v>
      </c>
      <c r="E105" s="16"/>
      <c r="F105" s="16" t="str">
        <f t="shared" si="31"/>
        <v>RXA09</v>
      </c>
      <c r="G105" s="32">
        <v>38</v>
      </c>
      <c r="H105" s="1">
        <v>2</v>
      </c>
      <c r="I105" s="1" t="s">
        <v>1</v>
      </c>
      <c r="J105" s="44">
        <f t="shared" si="28"/>
        <v>4</v>
      </c>
      <c r="K105" s="76" t="str">
        <f t="shared" ref="K105" ca="1" si="34">"["&amp;INDIRECT(ADDRESS(ROW()-2*24+1,2))&amp;"/"&amp;INDIRECT(ADDRESS(ROW()-2*24+1,3))&amp;"/"&amp;INDIRECT(ADDRESS(ROW()-2*24+1,4))&amp;"/"&amp;INDIRECT(ADDRESS(ROW()-2*24+1,6))&amp;"]"</f>
        <v>[agogna/BNL712//TXA09]</v>
      </c>
      <c r="L105" s="71" t="s">
        <v>39</v>
      </c>
    </row>
    <row r="106" spans="2:12" x14ac:dyDescent="0.55000000000000004">
      <c r="B106" s="16" t="s">
        <v>38</v>
      </c>
      <c r="C106" s="16" t="s">
        <v>27</v>
      </c>
      <c r="D106" s="16">
        <v>50</v>
      </c>
      <c r="E106" s="16"/>
      <c r="F106" s="16" t="str">
        <f t="shared" si="31"/>
        <v>TXA09</v>
      </c>
      <c r="G106" s="32">
        <v>38</v>
      </c>
      <c r="H106" s="1">
        <v>2</v>
      </c>
      <c r="I106" s="1" t="s">
        <v>1</v>
      </c>
      <c r="J106" s="44">
        <f t="shared" si="28"/>
        <v>4</v>
      </c>
      <c r="K106" s="76" t="str">
        <f t="shared" ref="K106" ca="1" si="35">"["&amp;INDIRECT(ADDRESS(ROW()-2*24-1,2))&amp;"/"&amp;INDIRECT(ADDRESS(ROW()-2*24-1,3))&amp;"/"&amp;INDIRECT(ADDRESS(ROW()-2*24-1,4))&amp;"/"&amp;INDIRECT(ADDRESS(ROW()-2*24-1,6))&amp;"]"</f>
        <v>[agogna/BNL712//RXA09]</v>
      </c>
      <c r="L106" s="71" t="s">
        <v>39</v>
      </c>
    </row>
    <row r="107" spans="2:12" x14ac:dyDescent="0.55000000000000004">
      <c r="B107" s="16" t="s">
        <v>38</v>
      </c>
      <c r="C107" s="16" t="s">
        <v>27</v>
      </c>
      <c r="D107" s="16">
        <v>50</v>
      </c>
      <c r="E107" s="16"/>
      <c r="F107" s="16" t="str">
        <f t="shared" si="31"/>
        <v>RXA08</v>
      </c>
      <c r="G107" s="32">
        <v>38</v>
      </c>
      <c r="H107" s="1">
        <v>2</v>
      </c>
      <c r="I107" s="1" t="s">
        <v>1</v>
      </c>
      <c r="J107" s="44">
        <f t="shared" si="28"/>
        <v>5</v>
      </c>
      <c r="K107" s="77" t="str">
        <f t="shared" ref="K107" ca="1" si="36">"["&amp;INDIRECT(ADDRESS(ROW()-2*24+1,2))&amp;"/"&amp;INDIRECT(ADDRESS(ROW()-2*24+1,3))&amp;"/"&amp;INDIRECT(ADDRESS(ROW()-2*24+1,4))&amp;"/"&amp;INDIRECT(ADDRESS(ROW()-2*24+1,6))&amp;"]"</f>
        <v>[agogna/BNL712//TXA08]</v>
      </c>
      <c r="L107" s="71" t="s">
        <v>39</v>
      </c>
    </row>
    <row r="108" spans="2:12" x14ac:dyDescent="0.55000000000000004">
      <c r="B108" s="16" t="s">
        <v>38</v>
      </c>
      <c r="C108" s="16" t="s">
        <v>27</v>
      </c>
      <c r="D108" s="16">
        <v>50</v>
      </c>
      <c r="E108" s="16"/>
      <c r="F108" s="16" t="str">
        <f t="shared" si="31"/>
        <v>TXA08</v>
      </c>
      <c r="G108" s="32">
        <v>38</v>
      </c>
      <c r="H108" s="1">
        <v>2</v>
      </c>
      <c r="I108" s="1" t="s">
        <v>1</v>
      </c>
      <c r="J108" s="44">
        <f t="shared" si="28"/>
        <v>5</v>
      </c>
      <c r="K108" s="77" t="str">
        <f t="shared" ref="K108" ca="1" si="37">"["&amp;INDIRECT(ADDRESS(ROW()-2*24-1,2))&amp;"/"&amp;INDIRECT(ADDRESS(ROW()-2*24-1,3))&amp;"/"&amp;INDIRECT(ADDRESS(ROW()-2*24-1,4))&amp;"/"&amp;INDIRECT(ADDRESS(ROW()-2*24-1,6))&amp;"]"</f>
        <v>[agogna/BNL712//RXA08]</v>
      </c>
      <c r="L108" s="71" t="s">
        <v>39</v>
      </c>
    </row>
    <row r="109" spans="2:12" x14ac:dyDescent="0.55000000000000004">
      <c r="B109" s="16" t="s">
        <v>38</v>
      </c>
      <c r="C109" s="16" t="s">
        <v>27</v>
      </c>
      <c r="D109" s="16">
        <v>50</v>
      </c>
      <c r="E109" s="16"/>
      <c r="F109" s="16" t="str">
        <f t="shared" si="31"/>
        <v>RXA07</v>
      </c>
      <c r="G109" s="32">
        <v>38</v>
      </c>
      <c r="H109" s="1">
        <v>2</v>
      </c>
      <c r="I109" s="1" t="s">
        <v>1</v>
      </c>
      <c r="J109" s="44">
        <f t="shared" si="28"/>
        <v>6</v>
      </c>
      <c r="K109" s="75" t="str">
        <f t="shared" ref="K109" ca="1" si="38">"["&amp;INDIRECT(ADDRESS(ROW()-2*24+1,2))&amp;"/"&amp;INDIRECT(ADDRESS(ROW()-2*24+1,3))&amp;"/"&amp;INDIRECT(ADDRESS(ROW()-2*24+1,4))&amp;"/"&amp;INDIRECT(ADDRESS(ROW()-2*24+1,6))&amp;"]"</f>
        <v>[agogna/BNL712//TXA07]</v>
      </c>
      <c r="L109" s="71" t="s">
        <v>39</v>
      </c>
    </row>
    <row r="110" spans="2:12" x14ac:dyDescent="0.55000000000000004">
      <c r="B110" s="16" t="s">
        <v>38</v>
      </c>
      <c r="C110" s="16" t="s">
        <v>27</v>
      </c>
      <c r="D110" s="16">
        <v>50</v>
      </c>
      <c r="E110" s="16"/>
      <c r="F110" s="16" t="str">
        <f t="shared" si="31"/>
        <v>TXA07</v>
      </c>
      <c r="G110" s="32">
        <v>38</v>
      </c>
      <c r="H110" s="1">
        <v>2</v>
      </c>
      <c r="I110" s="1" t="s">
        <v>1</v>
      </c>
      <c r="J110" s="44">
        <f t="shared" si="28"/>
        <v>6</v>
      </c>
      <c r="K110" s="75" t="str">
        <f t="shared" ref="K110" ca="1" si="39">"["&amp;INDIRECT(ADDRESS(ROW()-2*24-1,2))&amp;"/"&amp;INDIRECT(ADDRESS(ROW()-2*24-1,3))&amp;"/"&amp;INDIRECT(ADDRESS(ROW()-2*24-1,4))&amp;"/"&amp;INDIRECT(ADDRESS(ROW()-2*24-1,6))&amp;"]"</f>
        <v>[agogna/BNL712//RXA07]</v>
      </c>
      <c r="L110" s="71" t="s">
        <v>39</v>
      </c>
    </row>
    <row r="111" spans="2:12" x14ac:dyDescent="0.55000000000000004">
      <c r="B111" s="16" t="s">
        <v>38</v>
      </c>
      <c r="C111" s="16" t="s">
        <v>27</v>
      </c>
      <c r="D111" s="16">
        <v>50</v>
      </c>
      <c r="E111" s="16"/>
      <c r="F111" s="16" t="str">
        <f t="shared" si="31"/>
        <v>RXA06</v>
      </c>
      <c r="G111" s="32">
        <v>38</v>
      </c>
      <c r="H111" s="1">
        <v>2</v>
      </c>
      <c r="I111" s="1" t="s">
        <v>1</v>
      </c>
      <c r="J111" s="44">
        <f t="shared" si="28"/>
        <v>7</v>
      </c>
      <c r="K111" s="73" t="str">
        <f t="shared" ref="K111" ca="1" si="40">"["&amp;INDIRECT(ADDRESS(ROW()-2*24+1,2))&amp;"/"&amp;INDIRECT(ADDRESS(ROW()-2*24+1,3))&amp;"/"&amp;INDIRECT(ADDRESS(ROW()-2*24+1,4))&amp;"/"&amp;INDIRECT(ADDRESS(ROW()-2*24+1,6))&amp;"]"</f>
        <v>[agogna/BNL712//TXA06]</v>
      </c>
      <c r="L111" s="71" t="s">
        <v>39</v>
      </c>
    </row>
    <row r="112" spans="2:12" x14ac:dyDescent="0.55000000000000004">
      <c r="B112" s="16" t="s">
        <v>38</v>
      </c>
      <c r="C112" s="16" t="s">
        <v>27</v>
      </c>
      <c r="D112" s="16">
        <v>50</v>
      </c>
      <c r="E112" s="16"/>
      <c r="F112" s="16" t="str">
        <f t="shared" si="31"/>
        <v>TXA06</v>
      </c>
      <c r="G112" s="32">
        <v>38</v>
      </c>
      <c r="H112" s="1">
        <v>2</v>
      </c>
      <c r="I112" s="1" t="s">
        <v>1</v>
      </c>
      <c r="J112" s="44">
        <f t="shared" si="28"/>
        <v>7</v>
      </c>
      <c r="K112" s="73" t="str">
        <f t="shared" ref="K112" ca="1" si="41">"["&amp;INDIRECT(ADDRESS(ROW()-2*24-1,2))&amp;"/"&amp;INDIRECT(ADDRESS(ROW()-2*24-1,3))&amp;"/"&amp;INDIRECT(ADDRESS(ROW()-2*24-1,4))&amp;"/"&amp;INDIRECT(ADDRESS(ROW()-2*24-1,6))&amp;"]"</f>
        <v>[agogna/BNL712//RXA06]</v>
      </c>
      <c r="L112" s="71" t="s">
        <v>39</v>
      </c>
    </row>
    <row r="113" spans="2:12" x14ac:dyDescent="0.55000000000000004">
      <c r="B113" s="16" t="s">
        <v>38</v>
      </c>
      <c r="C113" s="16" t="s">
        <v>27</v>
      </c>
      <c r="D113" s="16">
        <v>50</v>
      </c>
      <c r="E113" s="16"/>
      <c r="F113" s="16" t="str">
        <f t="shared" si="31"/>
        <v>RXA05</v>
      </c>
      <c r="G113" s="32">
        <v>38</v>
      </c>
      <c r="H113" s="1">
        <v>2</v>
      </c>
      <c r="I113" s="1" t="s">
        <v>1</v>
      </c>
      <c r="J113" s="44">
        <f t="shared" si="28"/>
        <v>8</v>
      </c>
      <c r="K113" s="75" t="str">
        <f t="shared" ref="K113" ca="1" si="42">"["&amp;INDIRECT(ADDRESS(ROW()-2*24+1,2))&amp;"/"&amp;INDIRECT(ADDRESS(ROW()-2*24+1,3))&amp;"/"&amp;INDIRECT(ADDRESS(ROW()-2*24+1,4))&amp;"/"&amp;INDIRECT(ADDRESS(ROW()-2*24+1,6))&amp;"]"</f>
        <v>[agogna/BNL712//TXA05]</v>
      </c>
      <c r="L113" s="71" t="s">
        <v>39</v>
      </c>
    </row>
    <row r="114" spans="2:12" x14ac:dyDescent="0.55000000000000004">
      <c r="B114" s="16" t="s">
        <v>38</v>
      </c>
      <c r="C114" s="16" t="s">
        <v>27</v>
      </c>
      <c r="D114" s="16">
        <v>50</v>
      </c>
      <c r="E114" s="16"/>
      <c r="F114" s="16" t="str">
        <f t="shared" si="31"/>
        <v>TXA05</v>
      </c>
      <c r="G114" s="32">
        <v>38</v>
      </c>
      <c r="H114" s="1">
        <v>2</v>
      </c>
      <c r="I114" s="1" t="s">
        <v>1</v>
      </c>
      <c r="J114" s="44">
        <f t="shared" si="28"/>
        <v>8</v>
      </c>
      <c r="K114" s="75" t="str">
        <f t="shared" ref="K114" ca="1" si="43">"["&amp;INDIRECT(ADDRESS(ROW()-2*24-1,2))&amp;"/"&amp;INDIRECT(ADDRESS(ROW()-2*24-1,3))&amp;"/"&amp;INDIRECT(ADDRESS(ROW()-2*24-1,4))&amp;"/"&amp;INDIRECT(ADDRESS(ROW()-2*24-1,6))&amp;"]"</f>
        <v>[agogna/BNL712//RXA05]</v>
      </c>
      <c r="L114" s="71" t="s">
        <v>39</v>
      </c>
    </row>
    <row r="115" spans="2:12" x14ac:dyDescent="0.55000000000000004">
      <c r="B115" s="16" t="s">
        <v>38</v>
      </c>
      <c r="C115" s="16" t="s">
        <v>27</v>
      </c>
      <c r="D115" s="16">
        <v>50</v>
      </c>
      <c r="E115" s="16"/>
      <c r="F115" s="16" t="str">
        <f t="shared" si="31"/>
        <v>RXA04</v>
      </c>
      <c r="G115" s="32">
        <v>38</v>
      </c>
      <c r="H115" s="1">
        <v>2</v>
      </c>
      <c r="I115" s="1" t="s">
        <v>1</v>
      </c>
      <c r="J115" s="44">
        <f t="shared" si="28"/>
        <v>9</v>
      </c>
      <c r="K115" s="55" t="str">
        <f t="shared" ref="K115" ca="1" si="44">"["&amp;INDIRECT(ADDRESS(ROW()-2*24+1,2))&amp;"/"&amp;INDIRECT(ADDRESS(ROW()-2*24+1,3))&amp;"/"&amp;INDIRECT(ADDRESS(ROW()-2*24+1,4))&amp;"/"&amp;INDIRECT(ADDRESS(ROW()-2*24+1,6))&amp;"]"</f>
        <v>[agogna/BNL712//TXA04]</v>
      </c>
      <c r="L115" s="71" t="s">
        <v>39</v>
      </c>
    </row>
    <row r="116" spans="2:12" x14ac:dyDescent="0.55000000000000004">
      <c r="B116" s="16" t="s">
        <v>38</v>
      </c>
      <c r="C116" s="16" t="s">
        <v>27</v>
      </c>
      <c r="D116" s="16">
        <v>50</v>
      </c>
      <c r="E116" s="16"/>
      <c r="F116" s="16" t="str">
        <f t="shared" si="31"/>
        <v>TXA04</v>
      </c>
      <c r="G116" s="32">
        <v>38</v>
      </c>
      <c r="H116" s="1">
        <v>2</v>
      </c>
      <c r="I116" s="1" t="s">
        <v>1</v>
      </c>
      <c r="J116" s="44">
        <f t="shared" si="28"/>
        <v>9</v>
      </c>
      <c r="K116" s="55" t="str">
        <f t="shared" ref="K116" ca="1" si="45">"["&amp;INDIRECT(ADDRESS(ROW()-2*24-1,2))&amp;"/"&amp;INDIRECT(ADDRESS(ROW()-2*24-1,3))&amp;"/"&amp;INDIRECT(ADDRESS(ROW()-2*24-1,4))&amp;"/"&amp;INDIRECT(ADDRESS(ROW()-2*24-1,6))&amp;"]"</f>
        <v>[agogna/BNL712//RXA04]</v>
      </c>
      <c r="L116" s="71" t="s">
        <v>39</v>
      </c>
    </row>
    <row r="117" spans="2:12" x14ac:dyDescent="0.55000000000000004">
      <c r="B117" s="16" t="s">
        <v>38</v>
      </c>
      <c r="C117" s="16" t="s">
        <v>27</v>
      </c>
      <c r="D117" s="16">
        <v>50</v>
      </c>
      <c r="E117" s="16"/>
      <c r="F117" s="16" t="str">
        <f t="shared" si="31"/>
        <v>RXA03</v>
      </c>
      <c r="G117" s="32">
        <v>38</v>
      </c>
      <c r="H117" s="1">
        <v>2</v>
      </c>
      <c r="I117" s="1" t="s">
        <v>1</v>
      </c>
      <c r="J117" s="44">
        <f t="shared" si="28"/>
        <v>10</v>
      </c>
      <c r="K117" s="76" t="str">
        <f t="shared" ref="K117" ca="1" si="46">"["&amp;INDIRECT(ADDRESS(ROW()-2*24+1,2))&amp;"/"&amp;INDIRECT(ADDRESS(ROW()-2*24+1,3))&amp;"/"&amp;INDIRECT(ADDRESS(ROW()-2*24+1,4))&amp;"/"&amp;INDIRECT(ADDRESS(ROW()-2*24+1,6))&amp;"]"</f>
        <v>[agogna/BNL712//TXA03]</v>
      </c>
      <c r="L117" s="71" t="s">
        <v>39</v>
      </c>
    </row>
    <row r="118" spans="2:12" x14ac:dyDescent="0.55000000000000004">
      <c r="B118" s="16" t="s">
        <v>38</v>
      </c>
      <c r="C118" s="16" t="s">
        <v>27</v>
      </c>
      <c r="D118" s="16">
        <v>50</v>
      </c>
      <c r="E118" s="16"/>
      <c r="F118" s="16" t="str">
        <f t="shared" si="31"/>
        <v>TXA03</v>
      </c>
      <c r="G118" s="32">
        <v>38</v>
      </c>
      <c r="H118" s="1">
        <v>2</v>
      </c>
      <c r="I118" s="1" t="s">
        <v>1</v>
      </c>
      <c r="J118" s="44">
        <f t="shared" si="28"/>
        <v>10</v>
      </c>
      <c r="K118" s="76" t="str">
        <f t="shared" ref="K118" ca="1" si="47">"["&amp;INDIRECT(ADDRESS(ROW()-2*24-1,2))&amp;"/"&amp;INDIRECT(ADDRESS(ROW()-2*24-1,3))&amp;"/"&amp;INDIRECT(ADDRESS(ROW()-2*24-1,4))&amp;"/"&amp;INDIRECT(ADDRESS(ROW()-2*24-1,6))&amp;"]"</f>
        <v>[agogna/BNL712//RXA03]</v>
      </c>
      <c r="L118" s="71" t="s">
        <v>39</v>
      </c>
    </row>
    <row r="119" spans="2:12" x14ac:dyDescent="0.55000000000000004">
      <c r="B119" s="16" t="s">
        <v>38</v>
      </c>
      <c r="C119" s="16" t="s">
        <v>27</v>
      </c>
      <c r="D119" s="16">
        <v>50</v>
      </c>
      <c r="E119" s="16"/>
      <c r="F119" s="16" t="str">
        <f t="shared" si="31"/>
        <v>RXA02</v>
      </c>
      <c r="G119" s="32">
        <v>38</v>
      </c>
      <c r="H119" s="1">
        <v>2</v>
      </c>
      <c r="I119" s="1" t="s">
        <v>1</v>
      </c>
      <c r="J119" s="44">
        <f t="shared" si="28"/>
        <v>11</v>
      </c>
      <c r="K119" s="77" t="str">
        <f t="shared" ref="K119" ca="1" si="48">"["&amp;INDIRECT(ADDRESS(ROW()-2*24+1,2))&amp;"/"&amp;INDIRECT(ADDRESS(ROW()-2*24+1,3))&amp;"/"&amp;INDIRECT(ADDRESS(ROW()-2*24+1,4))&amp;"/"&amp;INDIRECT(ADDRESS(ROW()-2*24+1,6))&amp;"]"</f>
        <v>[agogna/BNL712//TXA02]</v>
      </c>
      <c r="L119" s="71" t="s">
        <v>39</v>
      </c>
    </row>
    <row r="120" spans="2:12" x14ac:dyDescent="0.55000000000000004">
      <c r="B120" s="16" t="s">
        <v>38</v>
      </c>
      <c r="C120" s="16" t="s">
        <v>27</v>
      </c>
      <c r="D120" s="16">
        <v>50</v>
      </c>
      <c r="E120" s="16"/>
      <c r="F120" s="16" t="str">
        <f t="shared" si="31"/>
        <v>TXA02</v>
      </c>
      <c r="G120" s="32">
        <v>38</v>
      </c>
      <c r="H120" s="1">
        <v>2</v>
      </c>
      <c r="I120" s="1" t="s">
        <v>1</v>
      </c>
      <c r="J120" s="44">
        <f t="shared" si="28"/>
        <v>11</v>
      </c>
      <c r="K120" s="77" t="str">
        <f t="shared" ref="K120" ca="1" si="49">"["&amp;INDIRECT(ADDRESS(ROW()-2*24-1,2))&amp;"/"&amp;INDIRECT(ADDRESS(ROW()-2*24-1,3))&amp;"/"&amp;INDIRECT(ADDRESS(ROW()-2*24-1,4))&amp;"/"&amp;INDIRECT(ADDRESS(ROW()-2*24-1,6))&amp;"]"</f>
        <v>[agogna/BNL712//RXA02]</v>
      </c>
      <c r="L120" s="71" t="s">
        <v>39</v>
      </c>
    </row>
    <row r="121" spans="2:12" x14ac:dyDescent="0.55000000000000004">
      <c r="B121" s="16" t="s">
        <v>38</v>
      </c>
      <c r="C121" s="16" t="s">
        <v>27</v>
      </c>
      <c r="D121" s="16">
        <v>50</v>
      </c>
      <c r="E121" s="16"/>
      <c r="F121" s="16" t="str">
        <f t="shared" si="31"/>
        <v>RXA01</v>
      </c>
      <c r="G121" s="32">
        <v>38</v>
      </c>
      <c r="H121" s="1">
        <v>2</v>
      </c>
      <c r="I121" s="1" t="s">
        <v>1</v>
      </c>
      <c r="J121" s="44">
        <f t="shared" si="28"/>
        <v>12</v>
      </c>
      <c r="K121" s="75" t="str">
        <f t="shared" ref="K121" ca="1" si="50">"["&amp;INDIRECT(ADDRESS(ROW()-2*24+1,2))&amp;"/"&amp;INDIRECT(ADDRESS(ROW()-2*24+1,3))&amp;"/"&amp;INDIRECT(ADDRESS(ROW()-2*24+1,4))&amp;"/"&amp;INDIRECT(ADDRESS(ROW()-2*24+1,6))&amp;"]"</f>
        <v>[agogna/BNL712//TXA01]</v>
      </c>
      <c r="L121" s="71" t="s">
        <v>39</v>
      </c>
    </row>
    <row r="122" spans="2:12" ht="14.7" thickBot="1" x14ac:dyDescent="0.6">
      <c r="B122" s="17" t="s">
        <v>38</v>
      </c>
      <c r="C122" s="17" t="s">
        <v>27</v>
      </c>
      <c r="D122" s="17">
        <v>50</v>
      </c>
      <c r="E122" s="17"/>
      <c r="F122" s="17" t="str">
        <f t="shared" si="31"/>
        <v>TXA01</v>
      </c>
      <c r="G122" s="83">
        <v>38</v>
      </c>
      <c r="H122" s="14">
        <v>2</v>
      </c>
      <c r="I122" s="14" t="s">
        <v>1</v>
      </c>
      <c r="J122" s="45">
        <f t="shared" si="28"/>
        <v>12</v>
      </c>
      <c r="K122" s="84" t="str">
        <f t="shared" ref="K122" ca="1" si="51">"["&amp;INDIRECT(ADDRESS(ROW()-2*24-1,2))&amp;"/"&amp;INDIRECT(ADDRESS(ROW()-2*24-1,3))&amp;"/"&amp;INDIRECT(ADDRESS(ROW()-2*24-1,4))&amp;"/"&amp;INDIRECT(ADDRESS(ROW()-2*24-1,6))&amp;"]"</f>
        <v>[agogna/BNL712//RXA01]</v>
      </c>
      <c r="L122" s="63" t="s">
        <v>39</v>
      </c>
    </row>
    <row r="123" spans="2:12" ht="14.7" thickTop="1" x14ac:dyDescent="0.55000000000000004">
      <c r="B123" s="18" t="s">
        <v>38</v>
      </c>
      <c r="C123" s="18" t="s">
        <v>27</v>
      </c>
      <c r="D123" s="18">
        <v>50</v>
      </c>
      <c r="E123" s="18"/>
      <c r="F123" s="18" t="s">
        <v>42</v>
      </c>
      <c r="G123" s="34">
        <v>38</v>
      </c>
      <c r="H123" s="13">
        <v>2</v>
      </c>
      <c r="I123" s="13" t="s">
        <v>1</v>
      </c>
      <c r="J123" s="43">
        <f t="shared" si="28"/>
        <v>13</v>
      </c>
      <c r="K123" s="71"/>
      <c r="L123" s="71"/>
    </row>
    <row r="124" spans="2:12" x14ac:dyDescent="0.55000000000000004">
      <c r="B124" s="19" t="s">
        <v>38</v>
      </c>
      <c r="C124" s="19" t="s">
        <v>27</v>
      </c>
      <c r="D124" s="19">
        <v>50</v>
      </c>
      <c r="E124" s="19"/>
      <c r="F124" s="19" t="str">
        <f>SUBSTITUTE(F123,"RX", "TX")</f>
        <v>TXD12</v>
      </c>
      <c r="G124" s="32">
        <v>38</v>
      </c>
      <c r="H124" s="1">
        <v>2</v>
      </c>
      <c r="I124" s="1" t="s">
        <v>1</v>
      </c>
      <c r="J124" s="44">
        <f t="shared" si="28"/>
        <v>13</v>
      </c>
      <c r="K124" s="47"/>
      <c r="L124" s="47"/>
    </row>
    <row r="125" spans="2:12" x14ac:dyDescent="0.55000000000000004">
      <c r="B125" s="19" t="s">
        <v>38</v>
      </c>
      <c r="C125" s="19" t="s">
        <v>27</v>
      </c>
      <c r="D125" s="19">
        <v>50</v>
      </c>
      <c r="E125" s="19"/>
      <c r="F125" s="19" t="str">
        <f>LEFT(F123,3)&amp;TEXT(RIGHT(F123,2)-1,"#00")</f>
        <v>RXD11</v>
      </c>
      <c r="G125" s="32">
        <v>38</v>
      </c>
      <c r="H125" s="1">
        <v>2</v>
      </c>
      <c r="I125" s="1" t="s">
        <v>1</v>
      </c>
      <c r="J125" s="44">
        <f t="shared" si="28"/>
        <v>14</v>
      </c>
      <c r="K125" s="47"/>
      <c r="L125" s="47"/>
    </row>
    <row r="126" spans="2:12" x14ac:dyDescent="0.55000000000000004">
      <c r="B126" s="19" t="s">
        <v>38</v>
      </c>
      <c r="C126" s="19" t="s">
        <v>27</v>
      </c>
      <c r="D126" s="19">
        <v>50</v>
      </c>
      <c r="E126" s="19"/>
      <c r="F126" s="19" t="str">
        <f>LEFT(F124,3)&amp;TEXT(RIGHT(F124,2)-1,"#00")</f>
        <v>TXD11</v>
      </c>
      <c r="G126" s="32">
        <v>38</v>
      </c>
      <c r="H126" s="1">
        <v>2</v>
      </c>
      <c r="I126" s="1" t="s">
        <v>1</v>
      </c>
      <c r="J126" s="44">
        <f t="shared" si="28"/>
        <v>14</v>
      </c>
      <c r="K126" s="47"/>
      <c r="L126" s="47"/>
    </row>
    <row r="127" spans="2:12" x14ac:dyDescent="0.55000000000000004">
      <c r="B127" s="19" t="s">
        <v>38</v>
      </c>
      <c r="C127" s="19" t="s">
        <v>27</v>
      </c>
      <c r="D127" s="19">
        <v>50</v>
      </c>
      <c r="E127" s="19"/>
      <c r="F127" s="19" t="str">
        <f t="shared" ref="F127:F146" si="52">LEFT(F125,3)&amp;TEXT(RIGHT(F125,2)-1,"#00")</f>
        <v>RXD10</v>
      </c>
      <c r="G127" s="32">
        <v>38</v>
      </c>
      <c r="H127" s="1">
        <v>2</v>
      </c>
      <c r="I127" s="1" t="s">
        <v>1</v>
      </c>
      <c r="J127" s="44">
        <f t="shared" si="28"/>
        <v>15</v>
      </c>
      <c r="K127" s="57"/>
      <c r="L127" s="57"/>
    </row>
    <row r="128" spans="2:12" x14ac:dyDescent="0.55000000000000004">
      <c r="B128" s="19" t="s">
        <v>38</v>
      </c>
      <c r="C128" s="19" t="s">
        <v>27</v>
      </c>
      <c r="D128" s="19">
        <v>50</v>
      </c>
      <c r="E128" s="19"/>
      <c r="F128" s="19" t="str">
        <f t="shared" si="52"/>
        <v>TXD10</v>
      </c>
      <c r="G128" s="32">
        <v>38</v>
      </c>
      <c r="H128" s="1">
        <v>2</v>
      </c>
      <c r="I128" s="1" t="s">
        <v>1</v>
      </c>
      <c r="J128" s="44">
        <f t="shared" si="28"/>
        <v>15</v>
      </c>
      <c r="K128" s="57"/>
      <c r="L128" s="57"/>
    </row>
    <row r="129" spans="2:12" x14ac:dyDescent="0.55000000000000004">
      <c r="B129" s="19" t="s">
        <v>38</v>
      </c>
      <c r="C129" s="19" t="s">
        <v>27</v>
      </c>
      <c r="D129" s="19">
        <v>50</v>
      </c>
      <c r="E129" s="19"/>
      <c r="F129" s="19" t="str">
        <f t="shared" si="52"/>
        <v>RXD09</v>
      </c>
      <c r="G129" s="32">
        <v>38</v>
      </c>
      <c r="H129" s="1">
        <v>2</v>
      </c>
      <c r="I129" s="1" t="s">
        <v>1</v>
      </c>
      <c r="J129" s="44">
        <f t="shared" si="28"/>
        <v>16</v>
      </c>
      <c r="K129" s="57"/>
      <c r="L129" s="57"/>
    </row>
    <row r="130" spans="2:12" x14ac:dyDescent="0.55000000000000004">
      <c r="B130" s="19" t="s">
        <v>38</v>
      </c>
      <c r="C130" s="19" t="s">
        <v>27</v>
      </c>
      <c r="D130" s="19">
        <v>50</v>
      </c>
      <c r="E130" s="19"/>
      <c r="F130" s="19" t="str">
        <f t="shared" si="52"/>
        <v>TXD09</v>
      </c>
      <c r="G130" s="32">
        <v>38</v>
      </c>
      <c r="H130" s="1">
        <v>2</v>
      </c>
      <c r="I130" s="1" t="s">
        <v>1</v>
      </c>
      <c r="J130" s="44">
        <f t="shared" si="28"/>
        <v>16</v>
      </c>
      <c r="K130" s="57"/>
      <c r="L130" s="57"/>
    </row>
    <row r="131" spans="2:12" x14ac:dyDescent="0.55000000000000004">
      <c r="B131" s="19" t="s">
        <v>38</v>
      </c>
      <c r="C131" s="19" t="s">
        <v>27</v>
      </c>
      <c r="D131" s="19">
        <v>50</v>
      </c>
      <c r="E131" s="19"/>
      <c r="F131" s="19" t="str">
        <f t="shared" si="52"/>
        <v>RXD08</v>
      </c>
      <c r="G131" s="32">
        <v>38</v>
      </c>
      <c r="H131" s="1">
        <v>2</v>
      </c>
      <c r="I131" s="1" t="s">
        <v>1</v>
      </c>
      <c r="J131" s="44">
        <f t="shared" si="28"/>
        <v>17</v>
      </c>
      <c r="K131" s="57"/>
      <c r="L131" s="57"/>
    </row>
    <row r="132" spans="2:12" x14ac:dyDescent="0.55000000000000004">
      <c r="B132" s="19" t="s">
        <v>38</v>
      </c>
      <c r="C132" s="19" t="s">
        <v>27</v>
      </c>
      <c r="D132" s="19">
        <v>50</v>
      </c>
      <c r="E132" s="19"/>
      <c r="F132" s="19" t="str">
        <f t="shared" si="52"/>
        <v>TXD08</v>
      </c>
      <c r="G132" s="32">
        <v>38</v>
      </c>
      <c r="H132" s="1">
        <v>2</v>
      </c>
      <c r="I132" s="1" t="s">
        <v>1</v>
      </c>
      <c r="J132" s="44">
        <f t="shared" si="28"/>
        <v>17</v>
      </c>
      <c r="K132" s="57"/>
      <c r="L132" s="57"/>
    </row>
    <row r="133" spans="2:12" x14ac:dyDescent="0.55000000000000004">
      <c r="B133" s="19" t="s">
        <v>38</v>
      </c>
      <c r="C133" s="19" t="s">
        <v>27</v>
      </c>
      <c r="D133" s="19">
        <v>50</v>
      </c>
      <c r="E133" s="19"/>
      <c r="F133" s="19" t="str">
        <f t="shared" si="52"/>
        <v>RXD07</v>
      </c>
      <c r="G133" s="32">
        <v>38</v>
      </c>
      <c r="H133" s="1">
        <v>2</v>
      </c>
      <c r="I133" s="1" t="s">
        <v>1</v>
      </c>
      <c r="J133" s="44">
        <f t="shared" si="28"/>
        <v>18</v>
      </c>
      <c r="K133" s="57"/>
      <c r="L133" s="57"/>
    </row>
    <row r="134" spans="2:12" x14ac:dyDescent="0.55000000000000004">
      <c r="B134" s="19" t="s">
        <v>38</v>
      </c>
      <c r="C134" s="19" t="s">
        <v>27</v>
      </c>
      <c r="D134" s="19">
        <v>50</v>
      </c>
      <c r="E134" s="19"/>
      <c r="F134" s="19" t="str">
        <f t="shared" si="52"/>
        <v>TXD07</v>
      </c>
      <c r="G134" s="32">
        <v>38</v>
      </c>
      <c r="H134" s="1">
        <v>2</v>
      </c>
      <c r="I134" s="1" t="s">
        <v>1</v>
      </c>
      <c r="J134" s="44">
        <f t="shared" si="28"/>
        <v>18</v>
      </c>
      <c r="K134" s="57"/>
      <c r="L134" s="57"/>
    </row>
    <row r="135" spans="2:12" x14ac:dyDescent="0.55000000000000004">
      <c r="B135" s="19" t="s">
        <v>38</v>
      </c>
      <c r="C135" s="19" t="s">
        <v>27</v>
      </c>
      <c r="D135" s="19">
        <v>50</v>
      </c>
      <c r="E135" s="19"/>
      <c r="F135" s="19" t="str">
        <f t="shared" si="52"/>
        <v>RXD06</v>
      </c>
      <c r="G135" s="32">
        <v>38</v>
      </c>
      <c r="H135" s="1">
        <v>2</v>
      </c>
      <c r="I135" s="1" t="s">
        <v>1</v>
      </c>
      <c r="J135" s="44">
        <f t="shared" si="28"/>
        <v>19</v>
      </c>
      <c r="K135" s="57"/>
      <c r="L135" s="57"/>
    </row>
    <row r="136" spans="2:12" x14ac:dyDescent="0.55000000000000004">
      <c r="B136" s="19" t="s">
        <v>38</v>
      </c>
      <c r="C136" s="19" t="s">
        <v>27</v>
      </c>
      <c r="D136" s="19">
        <v>50</v>
      </c>
      <c r="E136" s="19"/>
      <c r="F136" s="19" t="str">
        <f t="shared" si="52"/>
        <v>TXD06</v>
      </c>
      <c r="G136" s="32">
        <v>38</v>
      </c>
      <c r="H136" s="1">
        <v>2</v>
      </c>
      <c r="I136" s="1" t="s">
        <v>1</v>
      </c>
      <c r="J136" s="44">
        <f t="shared" si="28"/>
        <v>19</v>
      </c>
      <c r="K136" s="57"/>
      <c r="L136" s="57"/>
    </row>
    <row r="137" spans="2:12" x14ac:dyDescent="0.55000000000000004">
      <c r="B137" s="19" t="s">
        <v>38</v>
      </c>
      <c r="C137" s="19" t="s">
        <v>27</v>
      </c>
      <c r="D137" s="19">
        <v>50</v>
      </c>
      <c r="E137" s="19"/>
      <c r="F137" s="19" t="str">
        <f t="shared" si="52"/>
        <v>RXD05</v>
      </c>
      <c r="G137" s="32">
        <v>38</v>
      </c>
      <c r="H137" s="1">
        <v>2</v>
      </c>
      <c r="I137" s="1" t="s">
        <v>1</v>
      </c>
      <c r="J137" s="44">
        <f t="shared" si="28"/>
        <v>20</v>
      </c>
      <c r="K137" s="57"/>
      <c r="L137" s="57"/>
    </row>
    <row r="138" spans="2:12" x14ac:dyDescent="0.55000000000000004">
      <c r="B138" s="19" t="s">
        <v>38</v>
      </c>
      <c r="C138" s="19" t="s">
        <v>27</v>
      </c>
      <c r="D138" s="19">
        <v>50</v>
      </c>
      <c r="E138" s="19"/>
      <c r="F138" s="19" t="str">
        <f t="shared" si="52"/>
        <v>TXD05</v>
      </c>
      <c r="G138" s="32">
        <v>38</v>
      </c>
      <c r="H138" s="1">
        <v>2</v>
      </c>
      <c r="I138" s="1" t="s">
        <v>1</v>
      </c>
      <c r="J138" s="44">
        <f t="shared" si="28"/>
        <v>20</v>
      </c>
      <c r="K138" s="57"/>
      <c r="L138" s="57"/>
    </row>
    <row r="139" spans="2:12" x14ac:dyDescent="0.55000000000000004">
      <c r="B139" s="19" t="s">
        <v>38</v>
      </c>
      <c r="C139" s="19" t="s">
        <v>27</v>
      </c>
      <c r="D139" s="19">
        <v>50</v>
      </c>
      <c r="E139" s="19"/>
      <c r="F139" s="19" t="str">
        <f t="shared" si="52"/>
        <v>RXD04</v>
      </c>
      <c r="G139" s="32">
        <v>38</v>
      </c>
      <c r="H139" s="1">
        <v>2</v>
      </c>
      <c r="I139" s="1" t="s">
        <v>1</v>
      </c>
      <c r="J139" s="44">
        <f t="shared" si="28"/>
        <v>21</v>
      </c>
      <c r="K139" s="57"/>
      <c r="L139" s="57"/>
    </row>
    <row r="140" spans="2:12" x14ac:dyDescent="0.55000000000000004">
      <c r="B140" s="19" t="s">
        <v>38</v>
      </c>
      <c r="C140" s="19" t="s">
        <v>27</v>
      </c>
      <c r="D140" s="19">
        <v>50</v>
      </c>
      <c r="E140" s="19"/>
      <c r="F140" s="19" t="str">
        <f t="shared" si="52"/>
        <v>TXD04</v>
      </c>
      <c r="G140" s="32">
        <v>38</v>
      </c>
      <c r="H140" s="1">
        <v>2</v>
      </c>
      <c r="I140" s="1" t="s">
        <v>1</v>
      </c>
      <c r="J140" s="44">
        <f t="shared" si="28"/>
        <v>21</v>
      </c>
      <c r="K140" s="57"/>
      <c r="L140" s="57"/>
    </row>
    <row r="141" spans="2:12" x14ac:dyDescent="0.55000000000000004">
      <c r="B141" s="19" t="s">
        <v>38</v>
      </c>
      <c r="C141" s="19" t="s">
        <v>27</v>
      </c>
      <c r="D141" s="19">
        <v>50</v>
      </c>
      <c r="E141" s="19"/>
      <c r="F141" s="19" t="str">
        <f t="shared" si="52"/>
        <v>RXD03</v>
      </c>
      <c r="G141" s="32">
        <v>38</v>
      </c>
      <c r="H141" s="1">
        <v>2</v>
      </c>
      <c r="I141" s="1" t="s">
        <v>1</v>
      </c>
      <c r="J141" s="44">
        <f t="shared" si="28"/>
        <v>22</v>
      </c>
      <c r="K141" s="57"/>
      <c r="L141" s="57"/>
    </row>
    <row r="142" spans="2:12" x14ac:dyDescent="0.55000000000000004">
      <c r="B142" s="19" t="s">
        <v>38</v>
      </c>
      <c r="C142" s="19" t="s">
        <v>27</v>
      </c>
      <c r="D142" s="19">
        <v>50</v>
      </c>
      <c r="E142" s="19"/>
      <c r="F142" s="19" t="str">
        <f t="shared" si="52"/>
        <v>TXD03</v>
      </c>
      <c r="G142" s="32">
        <v>38</v>
      </c>
      <c r="H142" s="1">
        <v>2</v>
      </c>
      <c r="I142" s="1" t="s">
        <v>1</v>
      </c>
      <c r="J142" s="44">
        <f t="shared" si="28"/>
        <v>22</v>
      </c>
      <c r="K142" s="57"/>
      <c r="L142" s="57"/>
    </row>
    <row r="143" spans="2:12" x14ac:dyDescent="0.55000000000000004">
      <c r="B143" s="19" t="s">
        <v>38</v>
      </c>
      <c r="C143" s="19" t="s">
        <v>27</v>
      </c>
      <c r="D143" s="19">
        <v>50</v>
      </c>
      <c r="E143" s="19"/>
      <c r="F143" s="19" t="str">
        <f t="shared" si="52"/>
        <v>RXD02</v>
      </c>
      <c r="G143" s="32">
        <v>38</v>
      </c>
      <c r="H143" s="1">
        <v>2</v>
      </c>
      <c r="I143" s="1" t="s">
        <v>1</v>
      </c>
      <c r="J143" s="44">
        <f t="shared" si="28"/>
        <v>23</v>
      </c>
      <c r="K143" s="47"/>
      <c r="L143" s="47"/>
    </row>
    <row r="144" spans="2:12" x14ac:dyDescent="0.55000000000000004">
      <c r="B144" s="19" t="s">
        <v>38</v>
      </c>
      <c r="C144" s="19" t="s">
        <v>27</v>
      </c>
      <c r="D144" s="19">
        <v>50</v>
      </c>
      <c r="E144" s="19"/>
      <c r="F144" s="19" t="str">
        <f t="shared" si="52"/>
        <v>TXD02</v>
      </c>
      <c r="G144" s="32">
        <v>38</v>
      </c>
      <c r="H144" s="1">
        <v>2</v>
      </c>
      <c r="I144" s="1" t="s">
        <v>1</v>
      </c>
      <c r="J144" s="44">
        <f t="shared" si="28"/>
        <v>23</v>
      </c>
      <c r="K144" s="47"/>
      <c r="L144" s="47"/>
    </row>
    <row r="145" spans="2:12" x14ac:dyDescent="0.55000000000000004">
      <c r="B145" s="19" t="s">
        <v>38</v>
      </c>
      <c r="C145" s="19" t="s">
        <v>27</v>
      </c>
      <c r="D145" s="19">
        <v>50</v>
      </c>
      <c r="E145" s="19"/>
      <c r="F145" s="19" t="str">
        <f t="shared" si="52"/>
        <v>RXD01</v>
      </c>
      <c r="G145" s="32">
        <v>38</v>
      </c>
      <c r="H145" s="1">
        <v>2</v>
      </c>
      <c r="I145" s="1" t="s">
        <v>1</v>
      </c>
      <c r="J145" s="44">
        <f t="shared" si="28"/>
        <v>24</v>
      </c>
      <c r="K145" s="47"/>
      <c r="L145" s="47"/>
    </row>
    <row r="146" spans="2:12" ht="14.7" thickBot="1" x14ac:dyDescent="0.6">
      <c r="B146" s="20" t="s">
        <v>38</v>
      </c>
      <c r="C146" s="20" t="s">
        <v>27</v>
      </c>
      <c r="D146" s="20">
        <v>50</v>
      </c>
      <c r="E146" s="20"/>
      <c r="F146" s="20" t="str">
        <f t="shared" si="52"/>
        <v>TXD01</v>
      </c>
      <c r="G146" s="33">
        <v>38</v>
      </c>
      <c r="H146" s="14">
        <v>2</v>
      </c>
      <c r="I146" s="14" t="s">
        <v>1</v>
      </c>
      <c r="J146" s="45">
        <f t="shared" si="28"/>
        <v>24</v>
      </c>
      <c r="K146" s="63"/>
      <c r="L146" s="63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CA880-3A14-4A90-A1E8-C9A5A333A68D}">
  <sheetPr>
    <pageSetUpPr fitToPage="1"/>
  </sheetPr>
  <dimension ref="B1:L147"/>
  <sheetViews>
    <sheetView workbookViewId="0">
      <pane ySplit="2" topLeftCell="A30" activePane="bottomLeft" state="frozen"/>
      <selection pane="bottomLeft" activeCell="Q126" sqref="Q126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78" bestFit="1" customWidth="1"/>
    <col min="11" max="12" width="25.05078125" style="78" bestFit="1" customWidth="1"/>
  </cols>
  <sheetData>
    <row r="1" spans="2:12" ht="14.7" thickBot="1" x14ac:dyDescent="0.6"/>
    <row r="2" spans="2:12" ht="15" thickTop="1" thickBot="1" x14ac:dyDescent="0.6">
      <c r="B2" s="36" t="s">
        <v>8</v>
      </c>
      <c r="C2" s="37" t="s">
        <v>17</v>
      </c>
      <c r="D2" s="37" t="s">
        <v>15</v>
      </c>
      <c r="E2" s="37" t="s">
        <v>16</v>
      </c>
      <c r="F2" s="39" t="s">
        <v>2</v>
      </c>
      <c r="G2" s="40" t="s">
        <v>4</v>
      </c>
      <c r="H2" s="38" t="s">
        <v>9</v>
      </c>
      <c r="I2" s="38" t="s">
        <v>10</v>
      </c>
      <c r="J2" s="42" t="s">
        <v>11</v>
      </c>
      <c r="K2" s="41" t="s">
        <v>12</v>
      </c>
      <c r="L2" s="41" t="s">
        <v>12</v>
      </c>
    </row>
    <row r="3" spans="2:12" ht="14.7" customHeight="1" thickTop="1" x14ac:dyDescent="0.55000000000000004">
      <c r="B3" s="35" t="s">
        <v>13</v>
      </c>
      <c r="C3" s="35" t="s">
        <v>18</v>
      </c>
      <c r="D3" s="35">
        <v>50</v>
      </c>
      <c r="E3" s="35"/>
      <c r="F3" s="35" t="s">
        <v>3</v>
      </c>
      <c r="G3" s="34">
        <v>40</v>
      </c>
      <c r="H3" s="13">
        <v>1</v>
      </c>
      <c r="I3" s="13" t="s">
        <v>0</v>
      </c>
      <c r="J3" s="43">
        <v>1</v>
      </c>
      <c r="K3" s="46"/>
      <c r="L3" s="46"/>
    </row>
    <row r="4" spans="2:12" x14ac:dyDescent="0.55000000000000004">
      <c r="B4" s="21" t="s">
        <v>13</v>
      </c>
      <c r="C4" s="21" t="s">
        <v>18</v>
      </c>
      <c r="D4" s="21">
        <v>50</v>
      </c>
      <c r="E4" s="21"/>
      <c r="F4" s="21" t="str">
        <f>SUBSTITUTE(F3,"RX", "TX")</f>
        <v>TXA01</v>
      </c>
      <c r="G4" s="32">
        <v>40</v>
      </c>
      <c r="H4" s="1">
        <v>1</v>
      </c>
      <c r="I4" s="1" t="s">
        <v>0</v>
      </c>
      <c r="J4" s="44">
        <v>1</v>
      </c>
      <c r="K4" s="47"/>
      <c r="L4" s="47"/>
    </row>
    <row r="5" spans="2:12" x14ac:dyDescent="0.55000000000000004">
      <c r="B5" s="21" t="s">
        <v>13</v>
      </c>
      <c r="C5" s="21" t="s">
        <v>18</v>
      </c>
      <c r="D5" s="21">
        <v>50</v>
      </c>
      <c r="E5" s="21"/>
      <c r="F5" s="21" t="str">
        <f>LEFT(F3,3)&amp;TEXT(RIGHT(F3,2)+1,"#00")</f>
        <v>RXA02</v>
      </c>
      <c r="G5" s="32">
        <v>40</v>
      </c>
      <c r="H5" s="1">
        <v>1</v>
      </c>
      <c r="I5" s="1" t="s">
        <v>0</v>
      </c>
      <c r="J5" s="44">
        <f>J3+1</f>
        <v>2</v>
      </c>
      <c r="K5" s="57"/>
      <c r="L5" s="57"/>
    </row>
    <row r="6" spans="2:12" x14ac:dyDescent="0.55000000000000004">
      <c r="B6" s="21" t="s">
        <v>13</v>
      </c>
      <c r="C6" s="21" t="s">
        <v>18</v>
      </c>
      <c r="D6" s="21">
        <v>50</v>
      </c>
      <c r="E6" s="21"/>
      <c r="F6" s="21" t="str">
        <f>LEFT(F4,3)&amp;TEXT(RIGHT(F4,2)+1,"#00")</f>
        <v>TXA02</v>
      </c>
      <c r="G6" s="32">
        <v>40</v>
      </c>
      <c r="H6" s="1">
        <v>1</v>
      </c>
      <c r="I6" s="1" t="s">
        <v>0</v>
      </c>
      <c r="J6" s="44">
        <f t="shared" ref="J6:J69" si="0">J4+1</f>
        <v>2</v>
      </c>
      <c r="K6" s="57"/>
      <c r="L6" s="57"/>
    </row>
    <row r="7" spans="2:12" x14ac:dyDescent="0.55000000000000004">
      <c r="B7" s="21" t="s">
        <v>13</v>
      </c>
      <c r="C7" s="21" t="s">
        <v>18</v>
      </c>
      <c r="D7" s="21">
        <v>50</v>
      </c>
      <c r="E7" s="21"/>
      <c r="F7" s="21" t="str">
        <f t="shared" ref="F7:F26" si="1">LEFT(F5,3)&amp;TEXT(RIGHT(F5,2)+1,"#00")</f>
        <v>RXA03</v>
      </c>
      <c r="G7" s="32">
        <v>40</v>
      </c>
      <c r="H7" s="1">
        <v>1</v>
      </c>
      <c r="I7" s="1" t="s">
        <v>0</v>
      </c>
      <c r="J7" s="44">
        <f t="shared" si="0"/>
        <v>3</v>
      </c>
      <c r="K7" s="57"/>
      <c r="L7" s="57"/>
    </row>
    <row r="8" spans="2:12" x14ac:dyDescent="0.55000000000000004">
      <c r="B8" s="21" t="s">
        <v>13</v>
      </c>
      <c r="C8" s="21" t="s">
        <v>18</v>
      </c>
      <c r="D8" s="21">
        <v>50</v>
      </c>
      <c r="E8" s="21"/>
      <c r="F8" s="21" t="str">
        <f t="shared" si="1"/>
        <v>TXA03</v>
      </c>
      <c r="G8" s="32">
        <v>40</v>
      </c>
      <c r="H8" s="1">
        <v>1</v>
      </c>
      <c r="I8" s="1" t="s">
        <v>0</v>
      </c>
      <c r="J8" s="44">
        <f t="shared" si="0"/>
        <v>3</v>
      </c>
      <c r="K8" s="57"/>
      <c r="L8" s="57"/>
    </row>
    <row r="9" spans="2:12" x14ac:dyDescent="0.55000000000000004">
      <c r="B9" s="21" t="s">
        <v>13</v>
      </c>
      <c r="C9" s="21" t="s">
        <v>18</v>
      </c>
      <c r="D9" s="21">
        <v>50</v>
      </c>
      <c r="E9" s="21"/>
      <c r="F9" s="21" t="str">
        <f t="shared" si="1"/>
        <v>RXA04</v>
      </c>
      <c r="G9" s="32">
        <v>40</v>
      </c>
      <c r="H9" s="1">
        <v>1</v>
      </c>
      <c r="I9" s="1" t="s">
        <v>0</v>
      </c>
      <c r="J9" s="44">
        <f t="shared" si="0"/>
        <v>4</v>
      </c>
      <c r="K9" s="57"/>
      <c r="L9" s="57"/>
    </row>
    <row r="10" spans="2:12" x14ac:dyDescent="0.55000000000000004">
      <c r="B10" s="21" t="s">
        <v>13</v>
      </c>
      <c r="C10" s="21" t="s">
        <v>18</v>
      </c>
      <c r="D10" s="21">
        <v>50</v>
      </c>
      <c r="E10" s="21"/>
      <c r="F10" s="21" t="str">
        <f t="shared" si="1"/>
        <v>TXA04</v>
      </c>
      <c r="G10" s="32">
        <v>40</v>
      </c>
      <c r="H10" s="1">
        <v>1</v>
      </c>
      <c r="I10" s="1" t="s">
        <v>0</v>
      </c>
      <c r="J10" s="44">
        <f t="shared" si="0"/>
        <v>4</v>
      </c>
      <c r="K10" s="57"/>
      <c r="L10" s="57"/>
    </row>
    <row r="11" spans="2:12" x14ac:dyDescent="0.55000000000000004">
      <c r="B11" s="21" t="s">
        <v>13</v>
      </c>
      <c r="C11" s="21" t="s">
        <v>18</v>
      </c>
      <c r="D11" s="21">
        <v>50</v>
      </c>
      <c r="E11" s="21"/>
      <c r="F11" s="21" t="str">
        <f t="shared" si="1"/>
        <v>RXA05</v>
      </c>
      <c r="G11" s="32">
        <v>40</v>
      </c>
      <c r="H11" s="1">
        <v>1</v>
      </c>
      <c r="I11" s="1" t="s">
        <v>0</v>
      </c>
      <c r="J11" s="44">
        <f t="shared" si="0"/>
        <v>5</v>
      </c>
      <c r="K11" s="47"/>
      <c r="L11" s="47"/>
    </row>
    <row r="12" spans="2:12" x14ac:dyDescent="0.55000000000000004">
      <c r="B12" s="21" t="s">
        <v>13</v>
      </c>
      <c r="C12" s="21" t="s">
        <v>18</v>
      </c>
      <c r="D12" s="21">
        <v>50</v>
      </c>
      <c r="E12" s="21"/>
      <c r="F12" s="21" t="str">
        <f t="shared" si="1"/>
        <v>TXA05</v>
      </c>
      <c r="G12" s="32">
        <v>40</v>
      </c>
      <c r="H12" s="1">
        <v>1</v>
      </c>
      <c r="I12" s="1" t="s">
        <v>0</v>
      </c>
      <c r="J12" s="44">
        <f t="shared" si="0"/>
        <v>5</v>
      </c>
      <c r="K12" s="47"/>
      <c r="L12" s="47"/>
    </row>
    <row r="13" spans="2:12" x14ac:dyDescent="0.55000000000000004">
      <c r="B13" s="21" t="s">
        <v>13</v>
      </c>
      <c r="C13" s="21" t="s">
        <v>18</v>
      </c>
      <c r="D13" s="21">
        <v>50</v>
      </c>
      <c r="E13" s="21"/>
      <c r="F13" s="21" t="str">
        <f t="shared" si="1"/>
        <v>RXA06</v>
      </c>
      <c r="G13" s="32">
        <v>40</v>
      </c>
      <c r="H13" s="1">
        <v>1</v>
      </c>
      <c r="I13" s="1" t="s">
        <v>0</v>
      </c>
      <c r="J13" s="44">
        <f t="shared" si="0"/>
        <v>6</v>
      </c>
      <c r="K13" s="47"/>
      <c r="L13" s="47"/>
    </row>
    <row r="14" spans="2:12" x14ac:dyDescent="0.55000000000000004">
      <c r="B14" s="21" t="s">
        <v>13</v>
      </c>
      <c r="C14" s="21" t="s">
        <v>18</v>
      </c>
      <c r="D14" s="21">
        <v>50</v>
      </c>
      <c r="E14" s="21"/>
      <c r="F14" s="21" t="str">
        <f t="shared" si="1"/>
        <v>TXA06</v>
      </c>
      <c r="G14" s="32">
        <v>40</v>
      </c>
      <c r="H14" s="1">
        <v>1</v>
      </c>
      <c r="I14" s="1" t="s">
        <v>0</v>
      </c>
      <c r="J14" s="44">
        <f t="shared" si="0"/>
        <v>6</v>
      </c>
      <c r="K14" s="47"/>
      <c r="L14" s="47"/>
    </row>
    <row r="15" spans="2:12" x14ac:dyDescent="0.55000000000000004">
      <c r="B15" s="21" t="s">
        <v>13</v>
      </c>
      <c r="C15" s="21" t="s">
        <v>18</v>
      </c>
      <c r="D15" s="21">
        <v>50</v>
      </c>
      <c r="E15" s="21"/>
      <c r="F15" s="21" t="str">
        <f t="shared" si="1"/>
        <v>RXA07</v>
      </c>
      <c r="G15" s="32">
        <v>40</v>
      </c>
      <c r="H15" s="1">
        <v>1</v>
      </c>
      <c r="I15" s="1" t="s">
        <v>0</v>
      </c>
      <c r="J15" s="44">
        <f t="shared" si="0"/>
        <v>7</v>
      </c>
      <c r="K15" s="47"/>
      <c r="L15" s="47"/>
    </row>
    <row r="16" spans="2:12" x14ac:dyDescent="0.55000000000000004">
      <c r="B16" s="21" t="s">
        <v>13</v>
      </c>
      <c r="C16" s="21" t="s">
        <v>18</v>
      </c>
      <c r="D16" s="21">
        <v>50</v>
      </c>
      <c r="E16" s="21"/>
      <c r="F16" s="21" t="str">
        <f t="shared" si="1"/>
        <v>TXA07</v>
      </c>
      <c r="G16" s="32">
        <v>40</v>
      </c>
      <c r="H16" s="1">
        <v>1</v>
      </c>
      <c r="I16" s="1" t="s">
        <v>0</v>
      </c>
      <c r="J16" s="44">
        <f t="shared" si="0"/>
        <v>7</v>
      </c>
      <c r="K16" s="47"/>
      <c r="L16" s="47"/>
    </row>
    <row r="17" spans="2:12" x14ac:dyDescent="0.55000000000000004">
      <c r="B17" s="21" t="s">
        <v>13</v>
      </c>
      <c r="C17" s="21" t="s">
        <v>18</v>
      </c>
      <c r="D17" s="21">
        <v>50</v>
      </c>
      <c r="E17" s="21"/>
      <c r="F17" s="21" t="str">
        <f t="shared" si="1"/>
        <v>RXA08</v>
      </c>
      <c r="G17" s="32">
        <v>40</v>
      </c>
      <c r="H17" s="1">
        <v>1</v>
      </c>
      <c r="I17" s="1" t="s">
        <v>0</v>
      </c>
      <c r="J17" s="44">
        <f t="shared" si="0"/>
        <v>8</v>
      </c>
      <c r="K17" s="47"/>
      <c r="L17" s="47"/>
    </row>
    <row r="18" spans="2:12" x14ac:dyDescent="0.55000000000000004">
      <c r="B18" s="21" t="s">
        <v>13</v>
      </c>
      <c r="C18" s="21" t="s">
        <v>18</v>
      </c>
      <c r="D18" s="21">
        <v>50</v>
      </c>
      <c r="E18" s="21"/>
      <c r="F18" s="21" t="str">
        <f t="shared" si="1"/>
        <v>TXA08</v>
      </c>
      <c r="G18" s="32">
        <v>40</v>
      </c>
      <c r="H18" s="1">
        <v>1</v>
      </c>
      <c r="I18" s="1" t="s">
        <v>0</v>
      </c>
      <c r="J18" s="44">
        <f t="shared" si="0"/>
        <v>8</v>
      </c>
      <c r="K18" s="47"/>
      <c r="L18" s="47"/>
    </row>
    <row r="19" spans="2:12" x14ac:dyDescent="0.55000000000000004">
      <c r="B19" s="21" t="s">
        <v>13</v>
      </c>
      <c r="C19" s="21" t="s">
        <v>18</v>
      </c>
      <c r="D19" s="21">
        <v>50</v>
      </c>
      <c r="E19" s="21"/>
      <c r="F19" s="21" t="str">
        <f t="shared" si="1"/>
        <v>RXA09</v>
      </c>
      <c r="G19" s="32">
        <v>40</v>
      </c>
      <c r="H19" s="1">
        <v>1</v>
      </c>
      <c r="I19" s="1" t="s">
        <v>0</v>
      </c>
      <c r="J19" s="44">
        <f t="shared" si="0"/>
        <v>9</v>
      </c>
      <c r="K19" s="68"/>
      <c r="L19" s="69"/>
    </row>
    <row r="20" spans="2:12" x14ac:dyDescent="0.55000000000000004">
      <c r="B20" s="21" t="s">
        <v>13</v>
      </c>
      <c r="C20" s="21" t="s">
        <v>18</v>
      </c>
      <c r="D20" s="21">
        <v>50</v>
      </c>
      <c r="E20" s="21"/>
      <c r="F20" s="21" t="str">
        <f t="shared" si="1"/>
        <v>TXA09</v>
      </c>
      <c r="G20" s="32">
        <v>40</v>
      </c>
      <c r="H20" s="1">
        <v>1</v>
      </c>
      <c r="I20" s="1" t="s">
        <v>0</v>
      </c>
      <c r="J20" s="44">
        <f t="shared" si="0"/>
        <v>9</v>
      </c>
      <c r="K20" s="68"/>
      <c r="L20" s="69"/>
    </row>
    <row r="21" spans="2:12" x14ac:dyDescent="0.55000000000000004">
      <c r="B21" s="21" t="s">
        <v>13</v>
      </c>
      <c r="C21" s="21" t="s">
        <v>18</v>
      </c>
      <c r="D21" s="21">
        <v>50</v>
      </c>
      <c r="E21" s="21"/>
      <c r="F21" s="21" t="str">
        <f t="shared" si="1"/>
        <v>RXA10</v>
      </c>
      <c r="G21" s="32">
        <v>40</v>
      </c>
      <c r="H21" s="1">
        <v>1</v>
      </c>
      <c r="I21" s="1" t="s">
        <v>0</v>
      </c>
      <c r="J21" s="44">
        <f t="shared" si="0"/>
        <v>10</v>
      </c>
      <c r="K21" s="68"/>
      <c r="L21" s="69"/>
    </row>
    <row r="22" spans="2:12" x14ac:dyDescent="0.55000000000000004">
      <c r="B22" s="21" t="s">
        <v>13</v>
      </c>
      <c r="C22" s="21" t="s">
        <v>18</v>
      </c>
      <c r="D22" s="21">
        <v>50</v>
      </c>
      <c r="E22" s="21"/>
      <c r="F22" s="21" t="str">
        <f t="shared" si="1"/>
        <v>TXA10</v>
      </c>
      <c r="G22" s="32">
        <v>40</v>
      </c>
      <c r="H22" s="1">
        <v>1</v>
      </c>
      <c r="I22" s="1" t="s">
        <v>0</v>
      </c>
      <c r="J22" s="44">
        <f t="shared" si="0"/>
        <v>10</v>
      </c>
      <c r="K22" s="68"/>
      <c r="L22" s="69"/>
    </row>
    <row r="23" spans="2:12" x14ac:dyDescent="0.55000000000000004">
      <c r="B23" s="21" t="s">
        <v>13</v>
      </c>
      <c r="C23" s="21" t="s">
        <v>18</v>
      </c>
      <c r="D23" s="21">
        <v>50</v>
      </c>
      <c r="E23" s="21"/>
      <c r="F23" s="21" t="str">
        <f t="shared" si="1"/>
        <v>RXA11</v>
      </c>
      <c r="G23" s="32">
        <v>40</v>
      </c>
      <c r="H23" s="1">
        <v>1</v>
      </c>
      <c r="I23" s="1" t="s">
        <v>0</v>
      </c>
      <c r="J23" s="44">
        <f t="shared" si="0"/>
        <v>11</v>
      </c>
      <c r="K23" s="68"/>
      <c r="L23" s="69"/>
    </row>
    <row r="24" spans="2:12" x14ac:dyDescent="0.55000000000000004">
      <c r="B24" s="21" t="s">
        <v>13</v>
      </c>
      <c r="C24" s="21" t="s">
        <v>18</v>
      </c>
      <c r="D24" s="21">
        <v>50</v>
      </c>
      <c r="E24" s="21"/>
      <c r="F24" s="21" t="str">
        <f t="shared" si="1"/>
        <v>TXA11</v>
      </c>
      <c r="G24" s="32">
        <v>40</v>
      </c>
      <c r="H24" s="1">
        <v>1</v>
      </c>
      <c r="I24" s="1" t="s">
        <v>0</v>
      </c>
      <c r="J24" s="44">
        <f t="shared" si="0"/>
        <v>11</v>
      </c>
      <c r="K24" s="68"/>
      <c r="L24" s="69"/>
    </row>
    <row r="25" spans="2:12" x14ac:dyDescent="0.55000000000000004">
      <c r="B25" s="21" t="s">
        <v>13</v>
      </c>
      <c r="C25" s="21" t="s">
        <v>18</v>
      </c>
      <c r="D25" s="21">
        <v>50</v>
      </c>
      <c r="E25" s="21"/>
      <c r="F25" s="21" t="str">
        <f t="shared" si="1"/>
        <v>RXA12</v>
      </c>
      <c r="G25" s="32">
        <v>40</v>
      </c>
      <c r="H25" s="1">
        <v>1</v>
      </c>
      <c r="I25" s="1" t="s">
        <v>0</v>
      </c>
      <c r="J25" s="44">
        <f t="shared" si="0"/>
        <v>12</v>
      </c>
      <c r="K25" s="47"/>
      <c r="L25" s="47"/>
    </row>
    <row r="26" spans="2:12" ht="14.7" thickBot="1" x14ac:dyDescent="0.6">
      <c r="B26" s="22" t="s">
        <v>13</v>
      </c>
      <c r="C26" s="22" t="s">
        <v>18</v>
      </c>
      <c r="D26" s="22">
        <v>50</v>
      </c>
      <c r="E26" s="22"/>
      <c r="F26" s="22" t="str">
        <f t="shared" si="1"/>
        <v>TXA12</v>
      </c>
      <c r="G26" s="32">
        <v>40</v>
      </c>
      <c r="H26" s="1">
        <v>1</v>
      </c>
      <c r="I26" s="1" t="s">
        <v>0</v>
      </c>
      <c r="J26" s="44">
        <f t="shared" si="0"/>
        <v>12</v>
      </c>
      <c r="K26" s="47"/>
      <c r="L26" s="47"/>
    </row>
    <row r="27" spans="2:12" ht="14.7" thickTop="1" x14ac:dyDescent="0.55000000000000004">
      <c r="B27" s="23" t="s">
        <v>13</v>
      </c>
      <c r="C27" s="23" t="s">
        <v>18</v>
      </c>
      <c r="D27" s="23">
        <v>50</v>
      </c>
      <c r="E27" s="23"/>
      <c r="F27" s="23" t="s">
        <v>5</v>
      </c>
      <c r="G27" s="32">
        <v>40</v>
      </c>
      <c r="H27" s="1">
        <v>1</v>
      </c>
      <c r="I27" s="1" t="s">
        <v>0</v>
      </c>
      <c r="J27" s="44">
        <f t="shared" si="0"/>
        <v>13</v>
      </c>
      <c r="K27" s="47"/>
      <c r="L27" s="47"/>
    </row>
    <row r="28" spans="2:12" x14ac:dyDescent="0.55000000000000004">
      <c r="B28" s="24" t="s">
        <v>13</v>
      </c>
      <c r="C28" s="24" t="s">
        <v>18</v>
      </c>
      <c r="D28" s="24">
        <v>50</v>
      </c>
      <c r="E28" s="24"/>
      <c r="F28" s="24" t="str">
        <f>SUBSTITUTE(F27,"RX", "TX")</f>
        <v>TXB01</v>
      </c>
      <c r="G28" s="32">
        <v>40</v>
      </c>
      <c r="H28" s="1">
        <v>1</v>
      </c>
      <c r="I28" s="1" t="s">
        <v>0</v>
      </c>
      <c r="J28" s="44">
        <f t="shared" si="0"/>
        <v>13</v>
      </c>
      <c r="K28" s="47"/>
      <c r="L28" s="47"/>
    </row>
    <row r="29" spans="2:12" x14ac:dyDescent="0.55000000000000004">
      <c r="B29" s="24" t="s">
        <v>13</v>
      </c>
      <c r="C29" s="24" t="s">
        <v>18</v>
      </c>
      <c r="D29" s="24">
        <v>50</v>
      </c>
      <c r="E29" s="24"/>
      <c r="F29" s="24" t="str">
        <f>LEFT(F27,3)&amp;TEXT(RIGHT(F27,2)+1,"#00")</f>
        <v>RXB02</v>
      </c>
      <c r="G29" s="32">
        <v>40</v>
      </c>
      <c r="H29" s="1">
        <v>1</v>
      </c>
      <c r="I29" s="1" t="s">
        <v>0</v>
      </c>
      <c r="J29" s="44">
        <f t="shared" si="0"/>
        <v>14</v>
      </c>
      <c r="K29" s="68"/>
      <c r="L29" s="69"/>
    </row>
    <row r="30" spans="2:12" x14ac:dyDescent="0.55000000000000004">
      <c r="B30" s="24" t="s">
        <v>13</v>
      </c>
      <c r="C30" s="24" t="s">
        <v>18</v>
      </c>
      <c r="D30" s="24">
        <v>50</v>
      </c>
      <c r="E30" s="24"/>
      <c r="F30" s="24" t="str">
        <f>LEFT(F28,3)&amp;TEXT(RIGHT(F28,2)+1,"#00")</f>
        <v>TXB02</v>
      </c>
      <c r="G30" s="32">
        <v>40</v>
      </c>
      <c r="H30" s="1">
        <v>1</v>
      </c>
      <c r="I30" s="1" t="s">
        <v>0</v>
      </c>
      <c r="J30" s="44">
        <f t="shared" si="0"/>
        <v>14</v>
      </c>
      <c r="K30" s="68"/>
      <c r="L30" s="69"/>
    </row>
    <row r="31" spans="2:12" x14ac:dyDescent="0.55000000000000004">
      <c r="B31" s="24" t="s">
        <v>13</v>
      </c>
      <c r="C31" s="24" t="s">
        <v>18</v>
      </c>
      <c r="D31" s="24">
        <v>50</v>
      </c>
      <c r="E31" s="24"/>
      <c r="F31" s="24" t="str">
        <f t="shared" ref="F31:F50" si="2">LEFT(F29,3)&amp;TEXT(RIGHT(F29,2)+1,"#00")</f>
        <v>RXB03</v>
      </c>
      <c r="G31" s="32">
        <v>40</v>
      </c>
      <c r="H31" s="1">
        <v>1</v>
      </c>
      <c r="I31" s="1" t="s">
        <v>0</v>
      </c>
      <c r="J31" s="44">
        <f t="shared" si="0"/>
        <v>15</v>
      </c>
      <c r="K31" s="68"/>
      <c r="L31" s="69"/>
    </row>
    <row r="32" spans="2:12" x14ac:dyDescent="0.55000000000000004">
      <c r="B32" s="24" t="s">
        <v>13</v>
      </c>
      <c r="C32" s="24" t="s">
        <v>18</v>
      </c>
      <c r="D32" s="24">
        <v>50</v>
      </c>
      <c r="E32" s="24"/>
      <c r="F32" s="24" t="str">
        <f t="shared" si="2"/>
        <v>TXB03</v>
      </c>
      <c r="G32" s="32">
        <v>40</v>
      </c>
      <c r="H32" s="1">
        <v>1</v>
      </c>
      <c r="I32" s="1" t="s">
        <v>0</v>
      </c>
      <c r="J32" s="44">
        <f t="shared" si="0"/>
        <v>15</v>
      </c>
      <c r="K32" s="68"/>
      <c r="L32" s="69"/>
    </row>
    <row r="33" spans="2:12" x14ac:dyDescent="0.55000000000000004">
      <c r="B33" s="24" t="s">
        <v>13</v>
      </c>
      <c r="C33" s="24" t="s">
        <v>18</v>
      </c>
      <c r="D33" s="24">
        <v>50</v>
      </c>
      <c r="E33" s="24"/>
      <c r="F33" s="24" t="str">
        <f t="shared" si="2"/>
        <v>RXB04</v>
      </c>
      <c r="G33" s="32">
        <v>40</v>
      </c>
      <c r="H33" s="1">
        <v>1</v>
      </c>
      <c r="I33" s="1" t="s">
        <v>0</v>
      </c>
      <c r="J33" s="44">
        <f t="shared" si="0"/>
        <v>16</v>
      </c>
      <c r="K33" s="68"/>
      <c r="L33" s="69"/>
    </row>
    <row r="34" spans="2:12" x14ac:dyDescent="0.55000000000000004">
      <c r="B34" s="24" t="s">
        <v>13</v>
      </c>
      <c r="C34" s="24" t="s">
        <v>18</v>
      </c>
      <c r="D34" s="24">
        <v>50</v>
      </c>
      <c r="E34" s="24"/>
      <c r="F34" s="24" t="str">
        <f t="shared" si="2"/>
        <v>TXB04</v>
      </c>
      <c r="G34" s="32">
        <v>40</v>
      </c>
      <c r="H34" s="1">
        <v>1</v>
      </c>
      <c r="I34" s="1" t="s">
        <v>0</v>
      </c>
      <c r="J34" s="44">
        <f t="shared" si="0"/>
        <v>16</v>
      </c>
      <c r="K34" s="68"/>
      <c r="L34" s="69"/>
    </row>
    <row r="35" spans="2:12" x14ac:dyDescent="0.55000000000000004">
      <c r="B35" s="24" t="s">
        <v>13</v>
      </c>
      <c r="C35" s="24" t="s">
        <v>18</v>
      </c>
      <c r="D35" s="24">
        <v>50</v>
      </c>
      <c r="E35" s="24"/>
      <c r="F35" s="24" t="str">
        <f t="shared" si="2"/>
        <v>RXB05</v>
      </c>
      <c r="G35" s="32">
        <v>40</v>
      </c>
      <c r="H35" s="1">
        <v>1</v>
      </c>
      <c r="I35" s="1" t="s">
        <v>0</v>
      </c>
      <c r="J35" s="44">
        <f t="shared" si="0"/>
        <v>17</v>
      </c>
      <c r="K35" s="57"/>
      <c r="L35" s="57"/>
    </row>
    <row r="36" spans="2:12" x14ac:dyDescent="0.55000000000000004">
      <c r="B36" s="24" t="s">
        <v>13</v>
      </c>
      <c r="C36" s="24" t="s">
        <v>18</v>
      </c>
      <c r="D36" s="24">
        <v>50</v>
      </c>
      <c r="E36" s="24"/>
      <c r="F36" s="24" t="str">
        <f t="shared" si="2"/>
        <v>TXB05</v>
      </c>
      <c r="G36" s="32">
        <v>40</v>
      </c>
      <c r="H36" s="1">
        <v>1</v>
      </c>
      <c r="I36" s="1" t="s">
        <v>0</v>
      </c>
      <c r="J36" s="44">
        <f t="shared" si="0"/>
        <v>17</v>
      </c>
      <c r="K36" s="57"/>
      <c r="L36" s="57"/>
    </row>
    <row r="37" spans="2:12" x14ac:dyDescent="0.55000000000000004">
      <c r="B37" s="24" t="s">
        <v>13</v>
      </c>
      <c r="C37" s="24" t="s">
        <v>18</v>
      </c>
      <c r="D37" s="24">
        <v>50</v>
      </c>
      <c r="E37" s="24"/>
      <c r="F37" s="24" t="str">
        <f t="shared" si="2"/>
        <v>RXB06</v>
      </c>
      <c r="G37" s="32">
        <v>40</v>
      </c>
      <c r="H37" s="1">
        <v>1</v>
      </c>
      <c r="I37" s="1" t="s">
        <v>0</v>
      </c>
      <c r="J37" s="44">
        <f t="shared" si="0"/>
        <v>18</v>
      </c>
      <c r="K37" s="57"/>
      <c r="L37" s="57"/>
    </row>
    <row r="38" spans="2:12" x14ac:dyDescent="0.55000000000000004">
      <c r="B38" s="24" t="s">
        <v>13</v>
      </c>
      <c r="C38" s="24" t="s">
        <v>18</v>
      </c>
      <c r="D38" s="24">
        <v>50</v>
      </c>
      <c r="E38" s="24"/>
      <c r="F38" s="24" t="str">
        <f t="shared" si="2"/>
        <v>TXB06</v>
      </c>
      <c r="G38" s="32">
        <v>40</v>
      </c>
      <c r="H38" s="1">
        <v>1</v>
      </c>
      <c r="I38" s="1" t="s">
        <v>0</v>
      </c>
      <c r="J38" s="44">
        <f t="shared" si="0"/>
        <v>18</v>
      </c>
      <c r="K38" s="57"/>
      <c r="L38" s="57"/>
    </row>
    <row r="39" spans="2:12" x14ac:dyDescent="0.55000000000000004">
      <c r="B39" s="24" t="s">
        <v>13</v>
      </c>
      <c r="C39" s="24" t="s">
        <v>18</v>
      </c>
      <c r="D39" s="24">
        <v>50</v>
      </c>
      <c r="E39" s="24"/>
      <c r="F39" s="24" t="str">
        <f t="shared" si="2"/>
        <v>RXB07</v>
      </c>
      <c r="G39" s="32">
        <v>40</v>
      </c>
      <c r="H39" s="1">
        <v>1</v>
      </c>
      <c r="I39" s="1" t="s">
        <v>0</v>
      </c>
      <c r="J39" s="44">
        <f t="shared" si="0"/>
        <v>19</v>
      </c>
      <c r="K39" s="57"/>
      <c r="L39" s="57"/>
    </row>
    <row r="40" spans="2:12" x14ac:dyDescent="0.55000000000000004">
      <c r="B40" s="24" t="s">
        <v>13</v>
      </c>
      <c r="C40" s="24" t="s">
        <v>18</v>
      </c>
      <c r="D40" s="24">
        <v>50</v>
      </c>
      <c r="E40" s="24"/>
      <c r="F40" s="24" t="str">
        <f t="shared" si="2"/>
        <v>TXB07</v>
      </c>
      <c r="G40" s="32">
        <v>40</v>
      </c>
      <c r="H40" s="1">
        <v>1</v>
      </c>
      <c r="I40" s="1" t="s">
        <v>0</v>
      </c>
      <c r="J40" s="44">
        <f t="shared" si="0"/>
        <v>19</v>
      </c>
      <c r="K40" s="57"/>
      <c r="L40" s="57"/>
    </row>
    <row r="41" spans="2:12" x14ac:dyDescent="0.55000000000000004">
      <c r="B41" s="24" t="s">
        <v>13</v>
      </c>
      <c r="C41" s="24" t="s">
        <v>18</v>
      </c>
      <c r="D41" s="24">
        <v>50</v>
      </c>
      <c r="E41" s="24"/>
      <c r="F41" s="24" t="str">
        <f t="shared" si="2"/>
        <v>RXB08</v>
      </c>
      <c r="G41" s="32">
        <v>40</v>
      </c>
      <c r="H41" s="1">
        <v>1</v>
      </c>
      <c r="I41" s="1" t="s">
        <v>0</v>
      </c>
      <c r="J41" s="44">
        <f t="shared" si="0"/>
        <v>20</v>
      </c>
      <c r="K41" s="70"/>
      <c r="L41" s="57"/>
    </row>
    <row r="42" spans="2:12" x14ac:dyDescent="0.55000000000000004">
      <c r="B42" s="24" t="s">
        <v>13</v>
      </c>
      <c r="C42" s="24" t="s">
        <v>18</v>
      </c>
      <c r="D42" s="24">
        <v>50</v>
      </c>
      <c r="E42" s="24"/>
      <c r="F42" s="24" t="str">
        <f t="shared" si="2"/>
        <v>TXB08</v>
      </c>
      <c r="G42" s="32">
        <v>40</v>
      </c>
      <c r="H42" s="1">
        <v>1</v>
      </c>
      <c r="I42" s="1" t="s">
        <v>0</v>
      </c>
      <c r="J42" s="44">
        <f t="shared" si="0"/>
        <v>20</v>
      </c>
      <c r="K42" s="47"/>
      <c r="L42" s="57"/>
    </row>
    <row r="43" spans="2:12" x14ac:dyDescent="0.55000000000000004">
      <c r="B43" s="24" t="s">
        <v>13</v>
      </c>
      <c r="C43" s="24" t="s">
        <v>18</v>
      </c>
      <c r="D43" s="24">
        <v>50</v>
      </c>
      <c r="E43" s="24"/>
      <c r="F43" s="24" t="str">
        <f t="shared" si="2"/>
        <v>RXB09</v>
      </c>
      <c r="G43" s="32">
        <v>40</v>
      </c>
      <c r="H43" s="1">
        <v>1</v>
      </c>
      <c r="I43" s="1" t="s">
        <v>0</v>
      </c>
      <c r="J43" s="44">
        <f t="shared" si="0"/>
        <v>21</v>
      </c>
      <c r="L43" s="57"/>
    </row>
    <row r="44" spans="2:12" x14ac:dyDescent="0.55000000000000004">
      <c r="B44" s="24" t="s">
        <v>13</v>
      </c>
      <c r="C44" s="24" t="s">
        <v>18</v>
      </c>
      <c r="D44" s="24">
        <v>50</v>
      </c>
      <c r="E44" s="24"/>
      <c r="F44" s="24" t="str">
        <f t="shared" si="2"/>
        <v>TXB09</v>
      </c>
      <c r="G44" s="32">
        <v>40</v>
      </c>
      <c r="H44" s="1">
        <v>1</v>
      </c>
      <c r="I44" s="1" t="s">
        <v>0</v>
      </c>
      <c r="J44" s="44">
        <f t="shared" si="0"/>
        <v>21</v>
      </c>
      <c r="K44" s="47"/>
      <c r="L44" s="57"/>
    </row>
    <row r="45" spans="2:12" x14ac:dyDescent="0.55000000000000004">
      <c r="B45" s="24" t="s">
        <v>13</v>
      </c>
      <c r="C45" s="24" t="s">
        <v>18</v>
      </c>
      <c r="D45" s="24">
        <v>50</v>
      </c>
      <c r="E45" s="24"/>
      <c r="F45" s="24" t="str">
        <f t="shared" si="2"/>
        <v>RXB10</v>
      </c>
      <c r="G45" s="32">
        <v>40</v>
      </c>
      <c r="H45" s="1">
        <v>1</v>
      </c>
      <c r="I45" s="1" t="s">
        <v>0</v>
      </c>
      <c r="J45" s="44">
        <f t="shared" si="0"/>
        <v>22</v>
      </c>
      <c r="L45" s="57"/>
    </row>
    <row r="46" spans="2:12" x14ac:dyDescent="0.55000000000000004">
      <c r="B46" s="24" t="s">
        <v>13</v>
      </c>
      <c r="C46" s="24" t="s">
        <v>18</v>
      </c>
      <c r="D46" s="24">
        <v>50</v>
      </c>
      <c r="E46" s="24"/>
      <c r="F46" s="24" t="str">
        <f t="shared" si="2"/>
        <v>TXB10</v>
      </c>
      <c r="G46" s="32">
        <v>40</v>
      </c>
      <c r="H46" s="1">
        <v>1</v>
      </c>
      <c r="I46" s="1" t="s">
        <v>0</v>
      </c>
      <c r="J46" s="44">
        <f t="shared" si="0"/>
        <v>22</v>
      </c>
      <c r="K46" s="47"/>
      <c r="L46" s="57"/>
    </row>
    <row r="47" spans="2:12" x14ac:dyDescent="0.55000000000000004">
      <c r="B47" s="24" t="s">
        <v>13</v>
      </c>
      <c r="C47" s="24" t="s">
        <v>18</v>
      </c>
      <c r="D47" s="24">
        <v>50</v>
      </c>
      <c r="E47" s="24"/>
      <c r="F47" s="24" t="str">
        <f t="shared" si="2"/>
        <v>RXB11</v>
      </c>
      <c r="G47" s="32">
        <v>40</v>
      </c>
      <c r="H47" s="1">
        <v>1</v>
      </c>
      <c r="I47" s="1" t="s">
        <v>0</v>
      </c>
      <c r="J47" s="44">
        <f t="shared" si="0"/>
        <v>23</v>
      </c>
      <c r="K47" s="47"/>
      <c r="L47" s="57"/>
    </row>
    <row r="48" spans="2:12" x14ac:dyDescent="0.55000000000000004">
      <c r="B48" s="24" t="s">
        <v>13</v>
      </c>
      <c r="C48" s="24" t="s">
        <v>18</v>
      </c>
      <c r="D48" s="24">
        <v>50</v>
      </c>
      <c r="E48" s="24"/>
      <c r="F48" s="24" t="str">
        <f t="shared" si="2"/>
        <v>TXB11</v>
      </c>
      <c r="G48" s="32">
        <v>40</v>
      </c>
      <c r="H48" s="1">
        <v>1</v>
      </c>
      <c r="I48" s="1" t="s">
        <v>0</v>
      </c>
      <c r="J48" s="44">
        <f t="shared" si="0"/>
        <v>23</v>
      </c>
      <c r="K48" s="47"/>
      <c r="L48" s="57"/>
    </row>
    <row r="49" spans="2:12" x14ac:dyDescent="0.55000000000000004">
      <c r="B49" s="24" t="s">
        <v>13</v>
      </c>
      <c r="C49" s="24" t="s">
        <v>18</v>
      </c>
      <c r="D49" s="24">
        <v>50</v>
      </c>
      <c r="E49" s="24"/>
      <c r="F49" s="24" t="str">
        <f t="shared" si="2"/>
        <v>RXB12</v>
      </c>
      <c r="G49" s="32">
        <v>40</v>
      </c>
      <c r="H49" s="1">
        <v>1</v>
      </c>
      <c r="I49" s="1" t="s">
        <v>0</v>
      </c>
      <c r="J49" s="44">
        <f t="shared" si="0"/>
        <v>24</v>
      </c>
      <c r="K49" s="53" t="s">
        <v>25</v>
      </c>
      <c r="L49" s="57" t="s">
        <v>36</v>
      </c>
    </row>
    <row r="50" spans="2:12" ht="14.7" thickBot="1" x14ac:dyDescent="0.6">
      <c r="B50" s="25" t="s">
        <v>13</v>
      </c>
      <c r="C50" s="25" t="s">
        <v>18</v>
      </c>
      <c r="D50" s="25">
        <v>50</v>
      </c>
      <c r="E50" s="25"/>
      <c r="F50" s="25" t="str">
        <f t="shared" si="2"/>
        <v>TXB12</v>
      </c>
      <c r="G50" s="33">
        <v>40</v>
      </c>
      <c r="H50" s="14">
        <v>1</v>
      </c>
      <c r="I50" s="14" t="s">
        <v>0</v>
      </c>
      <c r="J50" s="45">
        <f t="shared" si="0"/>
        <v>24</v>
      </c>
      <c r="K50" s="45" t="s">
        <v>26</v>
      </c>
      <c r="L50" s="45" t="s">
        <v>36</v>
      </c>
    </row>
    <row r="51" spans="2:12" ht="14.7" thickTop="1" x14ac:dyDescent="0.55000000000000004">
      <c r="B51" s="26" t="s">
        <v>14</v>
      </c>
      <c r="C51" s="26" t="s">
        <v>27</v>
      </c>
      <c r="D51" s="26"/>
      <c r="E51" s="26"/>
      <c r="F51" s="26" t="s">
        <v>41</v>
      </c>
      <c r="G51" s="34">
        <v>38</v>
      </c>
      <c r="H51" s="13">
        <v>1</v>
      </c>
      <c r="I51" s="13" t="s">
        <v>0</v>
      </c>
      <c r="J51" s="43">
        <v>1</v>
      </c>
      <c r="K51" s="52" t="s">
        <v>22</v>
      </c>
      <c r="L51" s="57" t="s">
        <v>35</v>
      </c>
    </row>
    <row r="52" spans="2:12" x14ac:dyDescent="0.55000000000000004">
      <c r="B52" s="27" t="s">
        <v>14</v>
      </c>
      <c r="C52" s="27" t="s">
        <v>27</v>
      </c>
      <c r="D52" s="27"/>
      <c r="E52" s="27"/>
      <c r="F52" s="27" t="str">
        <f>SUBSTITUTE(F51,"RX", "TX")</f>
        <v>TXA12</v>
      </c>
      <c r="G52" s="32">
        <v>38</v>
      </c>
      <c r="H52" s="1">
        <v>1</v>
      </c>
      <c r="I52" s="1" t="s">
        <v>0</v>
      </c>
      <c r="J52" s="44">
        <v>1</v>
      </c>
      <c r="K52" s="47"/>
      <c r="L52" s="57"/>
    </row>
    <row r="53" spans="2:12" x14ac:dyDescent="0.55000000000000004">
      <c r="B53" s="27" t="s">
        <v>14</v>
      </c>
      <c r="C53" s="27" t="s">
        <v>27</v>
      </c>
      <c r="D53" s="27"/>
      <c r="E53" s="27"/>
      <c r="F53" s="27" t="str">
        <f>LEFT(F51,3)&amp;TEXT(RIGHT(F51,2)-1,"#00")</f>
        <v>RXA11</v>
      </c>
      <c r="G53" s="32">
        <v>38</v>
      </c>
      <c r="H53" s="1">
        <v>1</v>
      </c>
      <c r="I53" s="1" t="s">
        <v>0</v>
      </c>
      <c r="J53" s="44">
        <f t="shared" si="0"/>
        <v>2</v>
      </c>
      <c r="K53" s="52" t="s">
        <v>21</v>
      </c>
      <c r="L53" s="47" t="s">
        <v>35</v>
      </c>
    </row>
    <row r="54" spans="2:12" x14ac:dyDescent="0.55000000000000004">
      <c r="B54" s="27" t="s">
        <v>14</v>
      </c>
      <c r="C54" s="27" t="s">
        <v>27</v>
      </c>
      <c r="D54" s="27"/>
      <c r="E54" s="27"/>
      <c r="F54" s="27" t="str">
        <f>LEFT(F52,3)&amp;TEXT(RIGHT(F52,2)-1,"#00")</f>
        <v>TXA11</v>
      </c>
      <c r="G54" s="32">
        <v>38</v>
      </c>
      <c r="H54" s="1">
        <v>1</v>
      </c>
      <c r="I54" s="1" t="s">
        <v>0</v>
      </c>
      <c r="J54" s="44">
        <f t="shared" si="0"/>
        <v>2</v>
      </c>
      <c r="K54" s="47"/>
      <c r="L54" s="47"/>
    </row>
    <row r="55" spans="2:12" x14ac:dyDescent="0.55000000000000004">
      <c r="B55" s="27" t="s">
        <v>14</v>
      </c>
      <c r="C55" s="27" t="s">
        <v>27</v>
      </c>
      <c r="D55" s="27"/>
      <c r="E55" s="27"/>
      <c r="F55" s="27" t="str">
        <f t="shared" ref="F55:F74" si="3">LEFT(F53,3)&amp;TEXT(RIGHT(F53,2)-1,"#00")</f>
        <v>RXA10</v>
      </c>
      <c r="G55" s="32">
        <v>38</v>
      </c>
      <c r="H55" s="1">
        <v>1</v>
      </c>
      <c r="I55" s="1" t="s">
        <v>0</v>
      </c>
      <c r="J55" s="44">
        <f t="shared" si="0"/>
        <v>3</v>
      </c>
      <c r="K55" s="52" t="s">
        <v>20</v>
      </c>
      <c r="L55" s="47" t="s">
        <v>35</v>
      </c>
    </row>
    <row r="56" spans="2:12" x14ac:dyDescent="0.55000000000000004">
      <c r="B56" s="27" t="s">
        <v>14</v>
      </c>
      <c r="C56" s="27" t="s">
        <v>27</v>
      </c>
      <c r="D56" s="27"/>
      <c r="E56" s="27"/>
      <c r="F56" s="27" t="str">
        <f t="shared" si="3"/>
        <v>TXA10</v>
      </c>
      <c r="G56" s="32">
        <v>38</v>
      </c>
      <c r="H56" s="1">
        <v>1</v>
      </c>
      <c r="I56" s="1" t="s">
        <v>0</v>
      </c>
      <c r="J56" s="44">
        <f t="shared" si="0"/>
        <v>3</v>
      </c>
      <c r="K56" s="47"/>
      <c r="L56" s="47"/>
    </row>
    <row r="57" spans="2:12" x14ac:dyDescent="0.55000000000000004">
      <c r="B57" s="27" t="s">
        <v>14</v>
      </c>
      <c r="C57" s="27" t="s">
        <v>27</v>
      </c>
      <c r="D57" s="27"/>
      <c r="E57" s="27"/>
      <c r="F57" s="27" t="str">
        <f t="shared" si="3"/>
        <v>RXA09</v>
      </c>
      <c r="G57" s="32">
        <v>38</v>
      </c>
      <c r="H57" s="1">
        <v>1</v>
      </c>
      <c r="I57" s="1" t="s">
        <v>0</v>
      </c>
      <c r="J57" s="44">
        <f t="shared" si="0"/>
        <v>4</v>
      </c>
      <c r="K57" s="52" t="s">
        <v>19</v>
      </c>
      <c r="L57" s="47" t="s">
        <v>35</v>
      </c>
    </row>
    <row r="58" spans="2:12" x14ac:dyDescent="0.55000000000000004">
      <c r="B58" s="27" t="s">
        <v>14</v>
      </c>
      <c r="C58" s="27" t="s">
        <v>27</v>
      </c>
      <c r="D58" s="27"/>
      <c r="E58" s="27"/>
      <c r="F58" s="27" t="str">
        <f t="shared" si="3"/>
        <v>TXA09</v>
      </c>
      <c r="G58" s="32">
        <v>38</v>
      </c>
      <c r="H58" s="1">
        <v>1</v>
      </c>
      <c r="I58" s="1" t="s">
        <v>0</v>
      </c>
      <c r="J58" s="44">
        <f t="shared" si="0"/>
        <v>4</v>
      </c>
      <c r="K58" s="47"/>
      <c r="L58" s="47"/>
    </row>
    <row r="59" spans="2:12" x14ac:dyDescent="0.55000000000000004">
      <c r="B59" s="27" t="s">
        <v>14</v>
      </c>
      <c r="C59" s="27" t="s">
        <v>27</v>
      </c>
      <c r="D59" s="27"/>
      <c r="E59" s="27"/>
      <c r="F59" s="27" t="str">
        <f t="shared" si="3"/>
        <v>RXA08</v>
      </c>
      <c r="G59" s="32">
        <v>38</v>
      </c>
      <c r="H59" s="1">
        <v>1</v>
      </c>
      <c r="I59" s="1" t="s">
        <v>0</v>
      </c>
      <c r="J59" s="44">
        <f t="shared" si="0"/>
        <v>5</v>
      </c>
      <c r="K59" s="52" t="s">
        <v>24</v>
      </c>
      <c r="L59" s="47" t="s">
        <v>35</v>
      </c>
    </row>
    <row r="60" spans="2:12" x14ac:dyDescent="0.55000000000000004">
      <c r="B60" s="27" t="s">
        <v>14</v>
      </c>
      <c r="C60" s="27" t="s">
        <v>27</v>
      </c>
      <c r="D60" s="27"/>
      <c r="E60" s="27"/>
      <c r="F60" s="27" t="str">
        <f t="shared" si="3"/>
        <v>TXA08</v>
      </c>
      <c r="G60" s="32">
        <v>38</v>
      </c>
      <c r="H60" s="1">
        <v>1</v>
      </c>
      <c r="I60" s="1" t="s">
        <v>0</v>
      </c>
      <c r="J60" s="44">
        <f t="shared" si="0"/>
        <v>5</v>
      </c>
      <c r="K60" s="47"/>
      <c r="L60" s="47"/>
    </row>
    <row r="61" spans="2:12" x14ac:dyDescent="0.55000000000000004">
      <c r="B61" s="27" t="s">
        <v>14</v>
      </c>
      <c r="C61" s="27" t="s">
        <v>27</v>
      </c>
      <c r="D61" s="27"/>
      <c r="E61" s="27"/>
      <c r="F61" s="27" t="str">
        <f t="shared" si="3"/>
        <v>RXA07</v>
      </c>
      <c r="G61" s="32">
        <v>38</v>
      </c>
      <c r="H61" s="1">
        <v>1</v>
      </c>
      <c r="I61" s="1" t="s">
        <v>0</v>
      </c>
      <c r="J61" s="44">
        <f t="shared" si="0"/>
        <v>6</v>
      </c>
      <c r="K61" s="52" t="s">
        <v>23</v>
      </c>
      <c r="L61" s="47" t="s">
        <v>35</v>
      </c>
    </row>
    <row r="62" spans="2:12" x14ac:dyDescent="0.55000000000000004">
      <c r="B62" s="27" t="s">
        <v>14</v>
      </c>
      <c r="C62" s="27" t="s">
        <v>27</v>
      </c>
      <c r="D62" s="27"/>
      <c r="E62" s="27"/>
      <c r="F62" s="27" t="str">
        <f t="shared" si="3"/>
        <v>TXA07</v>
      </c>
      <c r="G62" s="32">
        <v>38</v>
      </c>
      <c r="H62" s="1">
        <v>1</v>
      </c>
      <c r="I62" s="1" t="s">
        <v>0</v>
      </c>
      <c r="J62" s="44">
        <f t="shared" si="0"/>
        <v>6</v>
      </c>
      <c r="K62" s="47"/>
      <c r="L62" s="47"/>
    </row>
    <row r="63" spans="2:12" x14ac:dyDescent="0.55000000000000004">
      <c r="B63" s="27" t="s">
        <v>14</v>
      </c>
      <c r="C63" s="27" t="s">
        <v>27</v>
      </c>
      <c r="D63" s="27"/>
      <c r="E63" s="27"/>
      <c r="F63" s="27" t="str">
        <f t="shared" si="3"/>
        <v>RXA06</v>
      </c>
      <c r="G63" s="32">
        <v>38</v>
      </c>
      <c r="H63" s="1">
        <v>1</v>
      </c>
      <c r="I63" s="1" t="s">
        <v>0</v>
      </c>
      <c r="J63" s="44">
        <f t="shared" si="0"/>
        <v>7</v>
      </c>
      <c r="K63" s="57"/>
      <c r="L63" s="57"/>
    </row>
    <row r="64" spans="2:12" x14ac:dyDescent="0.55000000000000004">
      <c r="B64" s="27" t="s">
        <v>14</v>
      </c>
      <c r="C64" s="27" t="s">
        <v>27</v>
      </c>
      <c r="D64" s="27"/>
      <c r="E64" s="27"/>
      <c r="F64" s="27" t="str">
        <f t="shared" si="3"/>
        <v>TXA06</v>
      </c>
      <c r="G64" s="32">
        <v>38</v>
      </c>
      <c r="H64" s="1">
        <v>1</v>
      </c>
      <c r="I64" s="1" t="s">
        <v>0</v>
      </c>
      <c r="J64" s="44">
        <f t="shared" si="0"/>
        <v>7</v>
      </c>
      <c r="K64" s="57"/>
      <c r="L64" s="57"/>
    </row>
    <row r="65" spans="2:12" x14ac:dyDescent="0.55000000000000004">
      <c r="B65" s="27" t="s">
        <v>14</v>
      </c>
      <c r="C65" s="27" t="s">
        <v>27</v>
      </c>
      <c r="D65" s="27"/>
      <c r="E65" s="27"/>
      <c r="F65" s="27" t="str">
        <f t="shared" si="3"/>
        <v>RXA05</v>
      </c>
      <c r="G65" s="32">
        <v>38</v>
      </c>
      <c r="H65" s="1">
        <v>1</v>
      </c>
      <c r="I65" s="1" t="s">
        <v>0</v>
      </c>
      <c r="J65" s="44">
        <f t="shared" si="0"/>
        <v>8</v>
      </c>
      <c r="K65" s="57"/>
      <c r="L65" s="57"/>
    </row>
    <row r="66" spans="2:12" x14ac:dyDescent="0.55000000000000004">
      <c r="B66" s="27" t="s">
        <v>14</v>
      </c>
      <c r="C66" s="27" t="s">
        <v>27</v>
      </c>
      <c r="D66" s="27"/>
      <c r="E66" s="27"/>
      <c r="F66" s="27" t="str">
        <f t="shared" si="3"/>
        <v>TXA05</v>
      </c>
      <c r="G66" s="32">
        <v>38</v>
      </c>
      <c r="H66" s="1">
        <v>1</v>
      </c>
      <c r="I66" s="1" t="s">
        <v>0</v>
      </c>
      <c r="J66" s="44">
        <f t="shared" si="0"/>
        <v>8</v>
      </c>
      <c r="K66" s="57"/>
      <c r="L66" s="57"/>
    </row>
    <row r="67" spans="2:12" x14ac:dyDescent="0.55000000000000004">
      <c r="B67" s="27" t="s">
        <v>14</v>
      </c>
      <c r="C67" s="27" t="s">
        <v>27</v>
      </c>
      <c r="D67" s="27"/>
      <c r="E67" s="27"/>
      <c r="F67" s="27" t="str">
        <f t="shared" si="3"/>
        <v>RXA04</v>
      </c>
      <c r="G67" s="32">
        <v>38</v>
      </c>
      <c r="H67" s="1">
        <v>1</v>
      </c>
      <c r="I67" s="1" t="s">
        <v>0</v>
      </c>
      <c r="J67" s="44">
        <f t="shared" si="0"/>
        <v>9</v>
      </c>
      <c r="K67" s="57"/>
      <c r="L67" s="57"/>
    </row>
    <row r="68" spans="2:12" x14ac:dyDescent="0.55000000000000004">
      <c r="B68" s="27" t="s">
        <v>14</v>
      </c>
      <c r="C68" s="27" t="s">
        <v>27</v>
      </c>
      <c r="D68" s="27"/>
      <c r="E68" s="27"/>
      <c r="F68" s="27" t="str">
        <f t="shared" si="3"/>
        <v>TXA04</v>
      </c>
      <c r="G68" s="32">
        <v>38</v>
      </c>
      <c r="H68" s="1">
        <v>1</v>
      </c>
      <c r="I68" s="1" t="s">
        <v>0</v>
      </c>
      <c r="J68" s="44">
        <f t="shared" si="0"/>
        <v>9</v>
      </c>
      <c r="K68" s="57"/>
      <c r="L68" s="57"/>
    </row>
    <row r="69" spans="2:12" x14ac:dyDescent="0.55000000000000004">
      <c r="B69" s="27" t="s">
        <v>14</v>
      </c>
      <c r="C69" s="27" t="s">
        <v>27</v>
      </c>
      <c r="D69" s="27"/>
      <c r="E69" s="27"/>
      <c r="F69" s="27" t="str">
        <f t="shared" si="3"/>
        <v>RXA03</v>
      </c>
      <c r="G69" s="32">
        <v>38</v>
      </c>
      <c r="H69" s="1">
        <v>1</v>
      </c>
      <c r="I69" s="1" t="s">
        <v>0</v>
      </c>
      <c r="J69" s="44">
        <f t="shared" si="0"/>
        <v>10</v>
      </c>
      <c r="K69" s="57"/>
      <c r="L69" s="57"/>
    </row>
    <row r="70" spans="2:12" x14ac:dyDescent="0.55000000000000004">
      <c r="B70" s="27" t="s">
        <v>14</v>
      </c>
      <c r="C70" s="27" t="s">
        <v>27</v>
      </c>
      <c r="D70" s="27"/>
      <c r="E70" s="27"/>
      <c r="F70" s="27" t="str">
        <f t="shared" si="3"/>
        <v>TXA03</v>
      </c>
      <c r="G70" s="32">
        <v>38</v>
      </c>
      <c r="H70" s="1">
        <v>1</v>
      </c>
      <c r="I70" s="1" t="s">
        <v>0</v>
      </c>
      <c r="J70" s="44">
        <f t="shared" ref="J70:J98" si="4">J68+1</f>
        <v>10</v>
      </c>
      <c r="K70" s="57"/>
      <c r="L70" s="57"/>
    </row>
    <row r="71" spans="2:12" x14ac:dyDescent="0.55000000000000004">
      <c r="B71" s="27" t="s">
        <v>14</v>
      </c>
      <c r="C71" s="27" t="s">
        <v>27</v>
      </c>
      <c r="D71" s="27"/>
      <c r="E71" s="27"/>
      <c r="F71" s="27" t="str">
        <f t="shared" si="3"/>
        <v>RXA02</v>
      </c>
      <c r="G71" s="32">
        <v>38</v>
      </c>
      <c r="H71" s="1">
        <v>1</v>
      </c>
      <c r="I71" s="1" t="s">
        <v>0</v>
      </c>
      <c r="J71" s="44">
        <f t="shared" si="4"/>
        <v>11</v>
      </c>
      <c r="K71" s="57"/>
      <c r="L71" s="57"/>
    </row>
    <row r="72" spans="2:12" x14ac:dyDescent="0.55000000000000004">
      <c r="B72" s="27" t="s">
        <v>14</v>
      </c>
      <c r="C72" s="27" t="s">
        <v>27</v>
      </c>
      <c r="D72" s="27"/>
      <c r="E72" s="27"/>
      <c r="F72" s="27" t="str">
        <f t="shared" si="3"/>
        <v>TXA02</v>
      </c>
      <c r="G72" s="32">
        <v>38</v>
      </c>
      <c r="H72" s="1">
        <v>1</v>
      </c>
      <c r="I72" s="1" t="s">
        <v>0</v>
      </c>
      <c r="J72" s="44">
        <f t="shared" si="4"/>
        <v>11</v>
      </c>
      <c r="K72" s="57"/>
      <c r="L72" s="57"/>
    </row>
    <row r="73" spans="2:12" x14ac:dyDescent="0.55000000000000004">
      <c r="B73" s="27" t="s">
        <v>14</v>
      </c>
      <c r="C73" s="27" t="s">
        <v>27</v>
      </c>
      <c r="D73" s="27"/>
      <c r="E73" s="27"/>
      <c r="F73" s="27" t="str">
        <f t="shared" si="3"/>
        <v>RXA01</v>
      </c>
      <c r="G73" s="32">
        <v>38</v>
      </c>
      <c r="H73" s="1">
        <v>1</v>
      </c>
      <c r="I73" s="1" t="s">
        <v>0</v>
      </c>
      <c r="J73" s="44">
        <f t="shared" si="4"/>
        <v>12</v>
      </c>
      <c r="K73" s="53" t="s">
        <v>30</v>
      </c>
      <c r="L73" s="57" t="s">
        <v>32</v>
      </c>
    </row>
    <row r="74" spans="2:12" ht="14.7" thickBot="1" x14ac:dyDescent="0.6">
      <c r="B74" s="28" t="s">
        <v>14</v>
      </c>
      <c r="C74" s="28" t="s">
        <v>27</v>
      </c>
      <c r="D74" s="28"/>
      <c r="E74" s="28"/>
      <c r="F74" s="28" t="str">
        <f t="shared" si="3"/>
        <v>TXA01</v>
      </c>
      <c r="G74" s="32">
        <v>38</v>
      </c>
      <c r="H74" s="1">
        <v>1</v>
      </c>
      <c r="I74" s="1" t="s">
        <v>0</v>
      </c>
      <c r="J74" s="44">
        <f t="shared" si="4"/>
        <v>12</v>
      </c>
      <c r="K74" s="53" t="s">
        <v>31</v>
      </c>
      <c r="L74" s="57" t="s">
        <v>32</v>
      </c>
    </row>
    <row r="75" spans="2:12" ht="14.7" thickTop="1" x14ac:dyDescent="0.55000000000000004">
      <c r="B75" s="29" t="s">
        <v>14</v>
      </c>
      <c r="C75" s="29" t="s">
        <v>27</v>
      </c>
      <c r="D75" s="29"/>
      <c r="E75" s="29"/>
      <c r="F75" s="29" t="s">
        <v>42</v>
      </c>
      <c r="G75" s="32">
        <v>38</v>
      </c>
      <c r="H75" s="1">
        <v>1</v>
      </c>
      <c r="I75" s="1" t="s">
        <v>0</v>
      </c>
      <c r="J75" s="44">
        <f t="shared" si="4"/>
        <v>13</v>
      </c>
      <c r="K75" s="73" t="str">
        <f ca="1">"["&amp;INDIRECT(ADDRESS(ROW()+24+1,2))&amp;"/"&amp;INDIRECT(ADDRESS(ROW()+24+1,3))&amp;"/"&amp;INDIRECT(ADDRESS(ROW()+24+1,4))&amp;"/"&amp;INDIRECT(ADDRESS(ROW()+24+1,6))&amp;"]"</f>
        <v>[canche/BNL712/50/TXA12]</v>
      </c>
      <c r="L75" s="57" t="s">
        <v>40</v>
      </c>
    </row>
    <row r="76" spans="2:12" x14ac:dyDescent="0.55000000000000004">
      <c r="B76" s="30" t="s">
        <v>14</v>
      </c>
      <c r="C76" s="30" t="s">
        <v>27</v>
      </c>
      <c r="D76" s="30"/>
      <c r="E76" s="30"/>
      <c r="F76" s="30" t="str">
        <f>SUBSTITUTE(F75,"RX", "TX")</f>
        <v>TXD12</v>
      </c>
      <c r="G76" s="32">
        <v>38</v>
      </c>
      <c r="H76" s="1">
        <v>1</v>
      </c>
      <c r="I76" s="1" t="s">
        <v>0</v>
      </c>
      <c r="J76" s="44">
        <f t="shared" si="4"/>
        <v>13</v>
      </c>
      <c r="K76" s="73" t="str">
        <f ca="1">"["&amp;INDIRECT(ADDRESS(ROW()+24-1,2))&amp;"/"&amp;INDIRECT(ADDRESS(ROW()+24-1,3))&amp;"/"&amp;INDIRECT(ADDRESS(ROW()+24-1,4))&amp;"/"&amp;INDIRECT(ADDRESS(ROW()+24-1,6))&amp;"]"</f>
        <v>[canche/BNL712/50/RXA12]</v>
      </c>
      <c r="L76" s="57" t="s">
        <v>40</v>
      </c>
    </row>
    <row r="77" spans="2:12" x14ac:dyDescent="0.55000000000000004">
      <c r="B77" s="30" t="s">
        <v>14</v>
      </c>
      <c r="C77" s="30" t="s">
        <v>27</v>
      </c>
      <c r="D77" s="30"/>
      <c r="E77" s="30"/>
      <c r="F77" s="30" t="str">
        <f>LEFT(F75,3)&amp;TEXT(RIGHT(F75,2)-1,"#00")</f>
        <v>RXD11</v>
      </c>
      <c r="G77" s="32">
        <v>38</v>
      </c>
      <c r="H77" s="1">
        <v>1</v>
      </c>
      <c r="I77" s="1" t="s">
        <v>0</v>
      </c>
      <c r="J77" s="44">
        <f t="shared" si="4"/>
        <v>14</v>
      </c>
      <c r="K77" s="75" t="str">
        <f t="shared" ref="K77" ca="1" si="5">"["&amp;INDIRECT(ADDRESS(ROW()+24+1,2))&amp;"/"&amp;INDIRECT(ADDRESS(ROW()+24+1,3))&amp;"/"&amp;INDIRECT(ADDRESS(ROW()+24+1,4))&amp;"/"&amp;INDIRECT(ADDRESS(ROW()+24+1,6))&amp;"]"</f>
        <v>[canche/BNL712/50/TXA11]</v>
      </c>
      <c r="L77" s="57" t="s">
        <v>40</v>
      </c>
    </row>
    <row r="78" spans="2:12" x14ac:dyDescent="0.55000000000000004">
      <c r="B78" s="30" t="s">
        <v>14</v>
      </c>
      <c r="C78" s="30" t="s">
        <v>27</v>
      </c>
      <c r="D78" s="30"/>
      <c r="E78" s="30"/>
      <c r="F78" s="30" t="str">
        <f>LEFT(F76,3)&amp;TEXT(RIGHT(F76,2)-1,"#00")</f>
        <v>TXD11</v>
      </c>
      <c r="G78" s="32">
        <v>38</v>
      </c>
      <c r="H78" s="1">
        <v>1</v>
      </c>
      <c r="I78" s="1" t="s">
        <v>0</v>
      </c>
      <c r="J78" s="44">
        <f t="shared" si="4"/>
        <v>14</v>
      </c>
      <c r="K78" s="75" t="str">
        <f t="shared" ref="K78" ca="1" si="6">"["&amp;INDIRECT(ADDRESS(ROW()+24-1,2))&amp;"/"&amp;INDIRECT(ADDRESS(ROW()+24-1,3))&amp;"/"&amp;INDIRECT(ADDRESS(ROW()+24-1,4))&amp;"/"&amp;INDIRECT(ADDRESS(ROW()+24-1,6))&amp;"]"</f>
        <v>[canche/BNL712/50/RXA11]</v>
      </c>
      <c r="L78" s="57" t="s">
        <v>40</v>
      </c>
    </row>
    <row r="79" spans="2:12" x14ac:dyDescent="0.55000000000000004">
      <c r="B79" s="30" t="s">
        <v>14</v>
      </c>
      <c r="C79" s="30" t="s">
        <v>27</v>
      </c>
      <c r="D79" s="30"/>
      <c r="E79" s="30"/>
      <c r="F79" s="30" t="str">
        <f t="shared" ref="F79:F98" si="7">LEFT(F77,3)&amp;TEXT(RIGHT(F77,2)-1,"#00")</f>
        <v>RXD10</v>
      </c>
      <c r="G79" s="32">
        <v>38</v>
      </c>
      <c r="H79" s="1">
        <v>1</v>
      </c>
      <c r="I79" s="1" t="s">
        <v>0</v>
      </c>
      <c r="J79" s="44">
        <f t="shared" si="4"/>
        <v>15</v>
      </c>
      <c r="K79" s="55" t="str">
        <f t="shared" ref="K79" ca="1" si="8">"["&amp;INDIRECT(ADDRESS(ROW()+24+1,2))&amp;"/"&amp;INDIRECT(ADDRESS(ROW()+24+1,3))&amp;"/"&amp;INDIRECT(ADDRESS(ROW()+24+1,4))&amp;"/"&amp;INDIRECT(ADDRESS(ROW()+24+1,6))&amp;"]"</f>
        <v>[canche/BNL712/50/TXA10]</v>
      </c>
      <c r="L79" s="57" t="s">
        <v>40</v>
      </c>
    </row>
    <row r="80" spans="2:12" x14ac:dyDescent="0.55000000000000004">
      <c r="B80" s="30" t="s">
        <v>14</v>
      </c>
      <c r="C80" s="30" t="s">
        <v>27</v>
      </c>
      <c r="D80" s="30"/>
      <c r="E80" s="30"/>
      <c r="F80" s="30" t="str">
        <f t="shared" si="7"/>
        <v>TXD10</v>
      </c>
      <c r="G80" s="32">
        <v>38</v>
      </c>
      <c r="H80" s="1">
        <v>1</v>
      </c>
      <c r="I80" s="1" t="s">
        <v>0</v>
      </c>
      <c r="J80" s="44">
        <f t="shared" si="4"/>
        <v>15</v>
      </c>
      <c r="K80" s="55" t="str">
        <f t="shared" ref="K80" ca="1" si="9">"["&amp;INDIRECT(ADDRESS(ROW()+24-1,2))&amp;"/"&amp;INDIRECT(ADDRESS(ROW()+24-1,3))&amp;"/"&amp;INDIRECT(ADDRESS(ROW()+24-1,4))&amp;"/"&amp;INDIRECT(ADDRESS(ROW()+24-1,6))&amp;"]"</f>
        <v>[canche/BNL712/50/RXA10]</v>
      </c>
      <c r="L80" s="57" t="s">
        <v>40</v>
      </c>
    </row>
    <row r="81" spans="2:12" x14ac:dyDescent="0.55000000000000004">
      <c r="B81" s="30" t="s">
        <v>14</v>
      </c>
      <c r="C81" s="30" t="s">
        <v>27</v>
      </c>
      <c r="D81" s="30"/>
      <c r="E81" s="30"/>
      <c r="F81" s="30" t="str">
        <f t="shared" si="7"/>
        <v>RXD09</v>
      </c>
      <c r="G81" s="32">
        <v>38</v>
      </c>
      <c r="H81" s="1">
        <v>1</v>
      </c>
      <c r="I81" s="1" t="s">
        <v>0</v>
      </c>
      <c r="J81" s="44">
        <f t="shared" si="4"/>
        <v>16</v>
      </c>
      <c r="K81" s="76" t="str">
        <f t="shared" ref="K81" ca="1" si="10">"["&amp;INDIRECT(ADDRESS(ROW()+24+1,2))&amp;"/"&amp;INDIRECT(ADDRESS(ROW()+24+1,3))&amp;"/"&amp;INDIRECT(ADDRESS(ROW()+24+1,4))&amp;"/"&amp;INDIRECT(ADDRESS(ROW()+24+1,6))&amp;"]"</f>
        <v>[canche/BNL712/50/TXA09]</v>
      </c>
      <c r="L81" s="57" t="s">
        <v>40</v>
      </c>
    </row>
    <row r="82" spans="2:12" x14ac:dyDescent="0.55000000000000004">
      <c r="B82" s="30" t="s">
        <v>14</v>
      </c>
      <c r="C82" s="30" t="s">
        <v>27</v>
      </c>
      <c r="D82" s="30"/>
      <c r="E82" s="30"/>
      <c r="F82" s="30" t="str">
        <f t="shared" si="7"/>
        <v>TXD09</v>
      </c>
      <c r="G82" s="32">
        <v>38</v>
      </c>
      <c r="H82" s="1">
        <v>1</v>
      </c>
      <c r="I82" s="1" t="s">
        <v>0</v>
      </c>
      <c r="J82" s="44">
        <f t="shared" si="4"/>
        <v>16</v>
      </c>
      <c r="K82" s="76" t="str">
        <f t="shared" ref="K82" ca="1" si="11">"["&amp;INDIRECT(ADDRESS(ROW()+24-1,2))&amp;"/"&amp;INDIRECT(ADDRESS(ROW()+24-1,3))&amp;"/"&amp;INDIRECT(ADDRESS(ROW()+24-1,4))&amp;"/"&amp;INDIRECT(ADDRESS(ROW()+24-1,6))&amp;"]"</f>
        <v>[canche/BNL712/50/RXA09]</v>
      </c>
      <c r="L82" s="57" t="s">
        <v>40</v>
      </c>
    </row>
    <row r="83" spans="2:12" x14ac:dyDescent="0.55000000000000004">
      <c r="B83" s="30" t="s">
        <v>14</v>
      </c>
      <c r="C83" s="30" t="s">
        <v>27</v>
      </c>
      <c r="D83" s="30"/>
      <c r="E83" s="30"/>
      <c r="F83" s="30" t="str">
        <f t="shared" si="7"/>
        <v>RXD08</v>
      </c>
      <c r="G83" s="32">
        <v>38</v>
      </c>
      <c r="H83" s="1">
        <v>1</v>
      </c>
      <c r="I83" s="1" t="s">
        <v>0</v>
      </c>
      <c r="J83" s="44">
        <f t="shared" si="4"/>
        <v>17</v>
      </c>
      <c r="K83" s="77" t="str">
        <f t="shared" ref="K83" ca="1" si="12">"["&amp;INDIRECT(ADDRESS(ROW()+24+1,2))&amp;"/"&amp;INDIRECT(ADDRESS(ROW()+24+1,3))&amp;"/"&amp;INDIRECT(ADDRESS(ROW()+24+1,4))&amp;"/"&amp;INDIRECT(ADDRESS(ROW()+24+1,6))&amp;"]"</f>
        <v>[canche/BNL712/50/TXA08]</v>
      </c>
      <c r="L83" s="57" t="s">
        <v>40</v>
      </c>
    </row>
    <row r="84" spans="2:12" x14ac:dyDescent="0.55000000000000004">
      <c r="B84" s="30" t="s">
        <v>14</v>
      </c>
      <c r="C84" s="30" t="s">
        <v>27</v>
      </c>
      <c r="D84" s="30"/>
      <c r="E84" s="30"/>
      <c r="F84" s="30" t="str">
        <f t="shared" si="7"/>
        <v>TXD08</v>
      </c>
      <c r="G84" s="32">
        <v>38</v>
      </c>
      <c r="H84" s="1">
        <v>1</v>
      </c>
      <c r="I84" s="1" t="s">
        <v>0</v>
      </c>
      <c r="J84" s="44">
        <f t="shared" si="4"/>
        <v>17</v>
      </c>
      <c r="K84" s="77" t="str">
        <f t="shared" ref="K84" ca="1" si="13">"["&amp;INDIRECT(ADDRESS(ROW()+24-1,2))&amp;"/"&amp;INDIRECT(ADDRESS(ROW()+24-1,3))&amp;"/"&amp;INDIRECT(ADDRESS(ROW()+24-1,4))&amp;"/"&amp;INDIRECT(ADDRESS(ROW()+24-1,6))&amp;"]"</f>
        <v>[canche/BNL712/50/RXA08]</v>
      </c>
      <c r="L84" s="57" t="s">
        <v>40</v>
      </c>
    </row>
    <row r="85" spans="2:12" x14ac:dyDescent="0.55000000000000004">
      <c r="B85" s="30" t="s">
        <v>14</v>
      </c>
      <c r="C85" s="30" t="s">
        <v>27</v>
      </c>
      <c r="D85" s="30"/>
      <c r="E85" s="30"/>
      <c r="F85" s="30" t="str">
        <f t="shared" si="7"/>
        <v>RXD07</v>
      </c>
      <c r="G85" s="32">
        <v>38</v>
      </c>
      <c r="H85" s="1">
        <v>1</v>
      </c>
      <c r="I85" s="1" t="s">
        <v>0</v>
      </c>
      <c r="J85" s="44">
        <f t="shared" si="4"/>
        <v>18</v>
      </c>
      <c r="K85" s="75" t="str">
        <f t="shared" ref="K85" ca="1" si="14">"["&amp;INDIRECT(ADDRESS(ROW()+24+1,2))&amp;"/"&amp;INDIRECT(ADDRESS(ROW()+24+1,3))&amp;"/"&amp;INDIRECT(ADDRESS(ROW()+24+1,4))&amp;"/"&amp;INDIRECT(ADDRESS(ROW()+24+1,6))&amp;"]"</f>
        <v>[canche/BNL712/50/TXA07]</v>
      </c>
      <c r="L85" s="57" t="s">
        <v>40</v>
      </c>
    </row>
    <row r="86" spans="2:12" x14ac:dyDescent="0.55000000000000004">
      <c r="B86" s="30" t="s">
        <v>14</v>
      </c>
      <c r="C86" s="30" t="s">
        <v>27</v>
      </c>
      <c r="D86" s="30"/>
      <c r="E86" s="30"/>
      <c r="F86" s="30" t="str">
        <f t="shared" si="7"/>
        <v>TXD07</v>
      </c>
      <c r="G86" s="32">
        <v>38</v>
      </c>
      <c r="H86" s="1">
        <v>1</v>
      </c>
      <c r="I86" s="1" t="s">
        <v>0</v>
      </c>
      <c r="J86" s="44">
        <f t="shared" si="4"/>
        <v>18</v>
      </c>
      <c r="K86" s="75" t="str">
        <f t="shared" ref="K86" ca="1" si="15">"["&amp;INDIRECT(ADDRESS(ROW()+24-1,2))&amp;"/"&amp;INDIRECT(ADDRESS(ROW()+24-1,3))&amp;"/"&amp;INDIRECT(ADDRESS(ROW()+24-1,4))&amp;"/"&amp;INDIRECT(ADDRESS(ROW()+24-1,6))&amp;"]"</f>
        <v>[canche/BNL712/50/RXA07]</v>
      </c>
      <c r="L86" s="57" t="s">
        <v>40</v>
      </c>
    </row>
    <row r="87" spans="2:12" x14ac:dyDescent="0.55000000000000004">
      <c r="B87" s="30" t="s">
        <v>14</v>
      </c>
      <c r="C87" s="30" t="s">
        <v>27</v>
      </c>
      <c r="D87" s="30"/>
      <c r="E87" s="30"/>
      <c r="F87" s="30" t="str">
        <f t="shared" si="7"/>
        <v>RXD06</v>
      </c>
      <c r="G87" s="32">
        <v>38</v>
      </c>
      <c r="H87" s="1">
        <v>1</v>
      </c>
      <c r="I87" s="1" t="s">
        <v>0</v>
      </c>
      <c r="J87" s="44">
        <f t="shared" si="4"/>
        <v>19</v>
      </c>
      <c r="K87" s="73" t="str">
        <f t="shared" ref="K87" ca="1" si="16">"["&amp;INDIRECT(ADDRESS(ROW()+24+1,2))&amp;"/"&amp;INDIRECT(ADDRESS(ROW()+24+1,3))&amp;"/"&amp;INDIRECT(ADDRESS(ROW()+24+1,4))&amp;"/"&amp;INDIRECT(ADDRESS(ROW()+24+1,6))&amp;"]"</f>
        <v>[canche/BNL712/50/TXA06]</v>
      </c>
      <c r="L87" s="47" t="s">
        <v>40</v>
      </c>
    </row>
    <row r="88" spans="2:12" x14ac:dyDescent="0.55000000000000004">
      <c r="B88" s="30" t="s">
        <v>14</v>
      </c>
      <c r="C88" s="30" t="s">
        <v>27</v>
      </c>
      <c r="D88" s="30"/>
      <c r="E88" s="30"/>
      <c r="F88" s="30" t="str">
        <f t="shared" si="7"/>
        <v>TXD06</v>
      </c>
      <c r="G88" s="32">
        <v>38</v>
      </c>
      <c r="H88" s="1">
        <v>1</v>
      </c>
      <c r="I88" s="1" t="s">
        <v>0</v>
      </c>
      <c r="J88" s="44">
        <f t="shared" si="4"/>
        <v>19</v>
      </c>
      <c r="K88" s="73" t="str">
        <f t="shared" ref="K88" ca="1" si="17">"["&amp;INDIRECT(ADDRESS(ROW()+24-1,2))&amp;"/"&amp;INDIRECT(ADDRESS(ROW()+24-1,3))&amp;"/"&amp;INDIRECT(ADDRESS(ROW()+24-1,4))&amp;"/"&amp;INDIRECT(ADDRESS(ROW()+24-1,6))&amp;"]"</f>
        <v>[canche/BNL712/50/RXA06]</v>
      </c>
      <c r="L88" s="47" t="s">
        <v>40</v>
      </c>
    </row>
    <row r="89" spans="2:12" x14ac:dyDescent="0.55000000000000004">
      <c r="B89" s="30" t="s">
        <v>14</v>
      </c>
      <c r="C89" s="30" t="s">
        <v>27</v>
      </c>
      <c r="D89" s="30"/>
      <c r="E89" s="30"/>
      <c r="F89" s="30" t="str">
        <f t="shared" si="7"/>
        <v>RXD05</v>
      </c>
      <c r="G89" s="32">
        <v>38</v>
      </c>
      <c r="H89" s="1">
        <v>1</v>
      </c>
      <c r="I89" s="1" t="s">
        <v>0</v>
      </c>
      <c r="J89" s="44">
        <f t="shared" si="4"/>
        <v>20</v>
      </c>
      <c r="K89" s="75" t="str">
        <f t="shared" ref="K89" ca="1" si="18">"["&amp;INDIRECT(ADDRESS(ROW()+24+1,2))&amp;"/"&amp;INDIRECT(ADDRESS(ROW()+24+1,3))&amp;"/"&amp;INDIRECT(ADDRESS(ROW()+24+1,4))&amp;"/"&amp;INDIRECT(ADDRESS(ROW()+24+1,6))&amp;"]"</f>
        <v>[canche/BNL712/50/TXA05]</v>
      </c>
      <c r="L89" s="47" t="s">
        <v>40</v>
      </c>
    </row>
    <row r="90" spans="2:12" x14ac:dyDescent="0.55000000000000004">
      <c r="B90" s="30" t="s">
        <v>14</v>
      </c>
      <c r="C90" s="30" t="s">
        <v>27</v>
      </c>
      <c r="D90" s="30"/>
      <c r="E90" s="30"/>
      <c r="F90" s="30" t="str">
        <f t="shared" si="7"/>
        <v>TXD05</v>
      </c>
      <c r="G90" s="32">
        <v>38</v>
      </c>
      <c r="H90" s="1">
        <v>1</v>
      </c>
      <c r="I90" s="1" t="s">
        <v>0</v>
      </c>
      <c r="J90" s="44">
        <f t="shared" si="4"/>
        <v>20</v>
      </c>
      <c r="K90" s="75" t="str">
        <f t="shared" ref="K90" ca="1" si="19">"["&amp;INDIRECT(ADDRESS(ROW()+24-1,2))&amp;"/"&amp;INDIRECT(ADDRESS(ROW()+24-1,3))&amp;"/"&amp;INDIRECT(ADDRESS(ROW()+24-1,4))&amp;"/"&amp;INDIRECT(ADDRESS(ROW()+24-1,6))&amp;"]"</f>
        <v>[canche/BNL712/50/RXA05]</v>
      </c>
      <c r="L90" s="47" t="s">
        <v>40</v>
      </c>
    </row>
    <row r="91" spans="2:12" x14ac:dyDescent="0.55000000000000004">
      <c r="B91" s="30" t="s">
        <v>14</v>
      </c>
      <c r="C91" s="30" t="s">
        <v>27</v>
      </c>
      <c r="D91" s="30"/>
      <c r="E91" s="30"/>
      <c r="F91" s="30" t="str">
        <f t="shared" si="7"/>
        <v>RXD04</v>
      </c>
      <c r="G91" s="32">
        <v>38</v>
      </c>
      <c r="H91" s="1">
        <v>1</v>
      </c>
      <c r="I91" s="1" t="s">
        <v>0</v>
      </c>
      <c r="J91" s="44">
        <f t="shared" si="4"/>
        <v>21</v>
      </c>
      <c r="K91" s="55" t="str">
        <f t="shared" ref="K91" ca="1" si="20">"["&amp;INDIRECT(ADDRESS(ROW()+24+1,2))&amp;"/"&amp;INDIRECT(ADDRESS(ROW()+24+1,3))&amp;"/"&amp;INDIRECT(ADDRESS(ROW()+24+1,4))&amp;"/"&amp;INDIRECT(ADDRESS(ROW()+24+1,6))&amp;"]"</f>
        <v>[canche/BNL712/50/TXA04]</v>
      </c>
      <c r="L91" s="47" t="s">
        <v>40</v>
      </c>
    </row>
    <row r="92" spans="2:12" x14ac:dyDescent="0.55000000000000004">
      <c r="B92" s="30" t="s">
        <v>14</v>
      </c>
      <c r="C92" s="30" t="s">
        <v>27</v>
      </c>
      <c r="D92" s="30"/>
      <c r="E92" s="30"/>
      <c r="F92" s="30" t="str">
        <f t="shared" si="7"/>
        <v>TXD04</v>
      </c>
      <c r="G92" s="32">
        <v>38</v>
      </c>
      <c r="H92" s="1">
        <v>1</v>
      </c>
      <c r="I92" s="1" t="s">
        <v>0</v>
      </c>
      <c r="J92" s="44">
        <f t="shared" si="4"/>
        <v>21</v>
      </c>
      <c r="K92" s="55" t="str">
        <f t="shared" ref="K92" ca="1" si="21">"["&amp;INDIRECT(ADDRESS(ROW()+24-1,2))&amp;"/"&amp;INDIRECT(ADDRESS(ROW()+24-1,3))&amp;"/"&amp;INDIRECT(ADDRESS(ROW()+24-1,4))&amp;"/"&amp;INDIRECT(ADDRESS(ROW()+24-1,6))&amp;"]"</f>
        <v>[canche/BNL712/50/RXA04]</v>
      </c>
      <c r="L92" s="47" t="s">
        <v>40</v>
      </c>
    </row>
    <row r="93" spans="2:12" x14ac:dyDescent="0.55000000000000004">
      <c r="B93" s="30" t="s">
        <v>14</v>
      </c>
      <c r="C93" s="30" t="s">
        <v>27</v>
      </c>
      <c r="D93" s="30"/>
      <c r="E93" s="30"/>
      <c r="F93" s="30" t="str">
        <f t="shared" si="7"/>
        <v>RXD03</v>
      </c>
      <c r="G93" s="32">
        <v>38</v>
      </c>
      <c r="H93" s="1">
        <v>1</v>
      </c>
      <c r="I93" s="1" t="s">
        <v>0</v>
      </c>
      <c r="J93" s="44">
        <f t="shared" si="4"/>
        <v>22</v>
      </c>
      <c r="K93" s="76" t="str">
        <f t="shared" ref="K93" ca="1" si="22">"["&amp;INDIRECT(ADDRESS(ROW()+24+1,2))&amp;"/"&amp;INDIRECT(ADDRESS(ROW()+24+1,3))&amp;"/"&amp;INDIRECT(ADDRESS(ROW()+24+1,4))&amp;"/"&amp;INDIRECT(ADDRESS(ROW()+24+1,6))&amp;"]"</f>
        <v>[canche/BNL712/50/TXA03]</v>
      </c>
      <c r="L93" s="47" t="s">
        <v>40</v>
      </c>
    </row>
    <row r="94" spans="2:12" x14ac:dyDescent="0.55000000000000004">
      <c r="B94" s="30" t="s">
        <v>14</v>
      </c>
      <c r="C94" s="30" t="s">
        <v>27</v>
      </c>
      <c r="D94" s="30"/>
      <c r="E94" s="30"/>
      <c r="F94" s="30" t="str">
        <f t="shared" si="7"/>
        <v>TXD03</v>
      </c>
      <c r="G94" s="32">
        <v>38</v>
      </c>
      <c r="H94" s="1">
        <v>1</v>
      </c>
      <c r="I94" s="1" t="s">
        <v>0</v>
      </c>
      <c r="J94" s="44">
        <f t="shared" si="4"/>
        <v>22</v>
      </c>
      <c r="K94" s="76" t="str">
        <f t="shared" ref="K94" ca="1" si="23">"["&amp;INDIRECT(ADDRESS(ROW()+24-1,2))&amp;"/"&amp;INDIRECT(ADDRESS(ROW()+24-1,3))&amp;"/"&amp;INDIRECT(ADDRESS(ROW()+24-1,4))&amp;"/"&amp;INDIRECT(ADDRESS(ROW()+24-1,6))&amp;"]"</f>
        <v>[canche/BNL712/50/RXA03]</v>
      </c>
      <c r="L94" s="47" t="s">
        <v>40</v>
      </c>
    </row>
    <row r="95" spans="2:12" x14ac:dyDescent="0.55000000000000004">
      <c r="B95" s="30" t="s">
        <v>14</v>
      </c>
      <c r="C95" s="30" t="s">
        <v>27</v>
      </c>
      <c r="D95" s="30"/>
      <c r="E95" s="30"/>
      <c r="F95" s="30" t="str">
        <f t="shared" si="7"/>
        <v>RXD02</v>
      </c>
      <c r="G95" s="32">
        <v>38</v>
      </c>
      <c r="H95" s="1">
        <v>1</v>
      </c>
      <c r="I95" s="1" t="s">
        <v>0</v>
      </c>
      <c r="J95" s="44">
        <f t="shared" si="4"/>
        <v>23</v>
      </c>
      <c r="K95" s="77" t="str">
        <f t="shared" ref="K95" ca="1" si="24">"["&amp;INDIRECT(ADDRESS(ROW()+24+1,2))&amp;"/"&amp;INDIRECT(ADDRESS(ROW()+24+1,3))&amp;"/"&amp;INDIRECT(ADDRESS(ROW()+24+1,4))&amp;"/"&amp;INDIRECT(ADDRESS(ROW()+24+1,6))&amp;"]"</f>
        <v>[canche/BNL712/50/TXA02]</v>
      </c>
      <c r="L95" s="69" t="s">
        <v>40</v>
      </c>
    </row>
    <row r="96" spans="2:12" x14ac:dyDescent="0.55000000000000004">
      <c r="B96" s="30" t="s">
        <v>14</v>
      </c>
      <c r="C96" s="30" t="s">
        <v>27</v>
      </c>
      <c r="D96" s="30"/>
      <c r="E96" s="30"/>
      <c r="F96" s="30" t="str">
        <f t="shared" si="7"/>
        <v>TXD02</v>
      </c>
      <c r="G96" s="32">
        <v>38</v>
      </c>
      <c r="H96" s="1">
        <v>1</v>
      </c>
      <c r="I96" s="1" t="s">
        <v>0</v>
      </c>
      <c r="J96" s="44">
        <f t="shared" si="4"/>
        <v>23</v>
      </c>
      <c r="K96" s="77" t="str">
        <f t="shared" ref="K96" ca="1" si="25">"["&amp;INDIRECT(ADDRESS(ROW()+24-1,2))&amp;"/"&amp;INDIRECT(ADDRESS(ROW()+24-1,3))&amp;"/"&amp;INDIRECT(ADDRESS(ROW()+24-1,4))&amp;"/"&amp;INDIRECT(ADDRESS(ROW()+24-1,6))&amp;"]"</f>
        <v>[canche/BNL712/50/RXA02]</v>
      </c>
      <c r="L96" s="69" t="s">
        <v>40</v>
      </c>
    </row>
    <row r="97" spans="2:12" x14ac:dyDescent="0.55000000000000004">
      <c r="B97" s="30" t="s">
        <v>14</v>
      </c>
      <c r="C97" s="30" t="s">
        <v>27</v>
      </c>
      <c r="D97" s="30"/>
      <c r="E97" s="30"/>
      <c r="F97" s="30" t="str">
        <f t="shared" si="7"/>
        <v>RXD01</v>
      </c>
      <c r="G97" s="32">
        <v>38</v>
      </c>
      <c r="H97" s="1">
        <v>1</v>
      </c>
      <c r="I97" s="1" t="s">
        <v>0</v>
      </c>
      <c r="J97" s="44">
        <f t="shared" si="4"/>
        <v>24</v>
      </c>
      <c r="K97" s="75" t="str">
        <f t="shared" ref="K97" ca="1" si="26">"["&amp;INDIRECT(ADDRESS(ROW()+24+1,2))&amp;"/"&amp;INDIRECT(ADDRESS(ROW()+24+1,3))&amp;"/"&amp;INDIRECT(ADDRESS(ROW()+24+1,4))&amp;"/"&amp;INDIRECT(ADDRESS(ROW()+24+1,6))&amp;"]"</f>
        <v>[canche/BNL712/50/TXA01]</v>
      </c>
      <c r="L97" s="69" t="s">
        <v>40</v>
      </c>
    </row>
    <row r="98" spans="2:12" ht="14.7" thickBot="1" x14ac:dyDescent="0.6">
      <c r="B98" s="31" t="s">
        <v>14</v>
      </c>
      <c r="C98" s="31" t="s">
        <v>27</v>
      </c>
      <c r="D98" s="31"/>
      <c r="E98" s="31"/>
      <c r="F98" s="31" t="str">
        <f t="shared" si="7"/>
        <v>TXD01</v>
      </c>
      <c r="G98" s="33">
        <v>38</v>
      </c>
      <c r="H98" s="14">
        <v>1</v>
      </c>
      <c r="I98" s="14" t="s">
        <v>0</v>
      </c>
      <c r="J98" s="45">
        <f t="shared" si="4"/>
        <v>24</v>
      </c>
      <c r="K98" s="75" t="str">
        <f t="shared" ref="K98" ca="1" si="27">"["&amp;INDIRECT(ADDRESS(ROW()+24-1,2))&amp;"/"&amp;INDIRECT(ADDRESS(ROW()+24-1,3))&amp;"/"&amp;INDIRECT(ADDRESS(ROW()+24-1,4))&amp;"/"&amp;INDIRECT(ADDRESS(ROW()+24-1,6))&amp;"]"</f>
        <v>[canche/BNL712/50/RXA01]</v>
      </c>
      <c r="L98" s="72" t="s">
        <v>40</v>
      </c>
    </row>
    <row r="99" spans="2:12" ht="14.7" thickTop="1" x14ac:dyDescent="0.55000000000000004">
      <c r="B99" s="15" t="s">
        <v>38</v>
      </c>
      <c r="C99" s="15" t="s">
        <v>27</v>
      </c>
      <c r="D99" s="15">
        <v>50</v>
      </c>
      <c r="E99" s="15"/>
      <c r="F99" s="15" t="s">
        <v>41</v>
      </c>
      <c r="G99" s="34">
        <v>38</v>
      </c>
      <c r="H99" s="13">
        <v>2</v>
      </c>
      <c r="I99" s="13" t="s">
        <v>1</v>
      </c>
      <c r="J99" s="43">
        <v>1</v>
      </c>
      <c r="K99" s="74" t="str">
        <f ca="1">"["&amp;INDIRECT(ADDRESS(ROW()-24+1,2))&amp;"/"&amp;INDIRECT(ADDRESS(ROW()-24+1,3))&amp;"/"&amp;INDIRECT(ADDRESS(ROW()-24+1,4))&amp;"/"&amp;INDIRECT(ADDRESS(ROW()-24+1,6))&amp;"]"</f>
        <v>[agogna/BNL712//TXD12]</v>
      </c>
      <c r="L99" s="71" t="s">
        <v>39</v>
      </c>
    </row>
    <row r="100" spans="2:12" x14ac:dyDescent="0.55000000000000004">
      <c r="B100" s="16" t="s">
        <v>38</v>
      </c>
      <c r="C100" s="16" t="s">
        <v>27</v>
      </c>
      <c r="D100" s="16">
        <v>50</v>
      </c>
      <c r="E100" s="16"/>
      <c r="F100" s="16" t="str">
        <f>SUBSTITUTE(F99,"RX", "TX")</f>
        <v>TXA12</v>
      </c>
      <c r="G100" s="32">
        <v>38</v>
      </c>
      <c r="H100" s="1">
        <v>2</v>
      </c>
      <c r="I100" s="1" t="s">
        <v>1</v>
      </c>
      <c r="J100" s="44">
        <v>1</v>
      </c>
      <c r="K100" s="73" t="str">
        <f ca="1">"["&amp;INDIRECT(ADDRESS(ROW()-24-1,2))&amp;"/"&amp;INDIRECT(ADDRESS(ROW()-24-1,3))&amp;"/"&amp;INDIRECT(ADDRESS(ROW()-24-1,4))&amp;"/"&amp;INDIRECT(ADDRESS(ROW()-24-1,6))&amp;"]"</f>
        <v>[agogna/BNL712//RXD12]</v>
      </c>
      <c r="L100" s="71" t="s">
        <v>39</v>
      </c>
    </row>
    <row r="101" spans="2:12" x14ac:dyDescent="0.55000000000000004">
      <c r="B101" s="16" t="s">
        <v>38</v>
      </c>
      <c r="C101" s="16" t="s">
        <v>27</v>
      </c>
      <c r="D101" s="16">
        <v>50</v>
      </c>
      <c r="E101" s="16"/>
      <c r="F101" s="16" t="str">
        <f>LEFT(F99,3)&amp;TEXT(RIGHT(F99,2)-1,"#00")</f>
        <v>RXA11</v>
      </c>
      <c r="G101" s="32">
        <v>38</v>
      </c>
      <c r="H101" s="1">
        <v>2</v>
      </c>
      <c r="I101" s="1" t="s">
        <v>1</v>
      </c>
      <c r="J101" s="44">
        <f t="shared" ref="J101:J146" si="28">J99+1</f>
        <v>2</v>
      </c>
      <c r="K101" s="75" t="str">
        <f t="shared" ref="K101" ca="1" si="29">"["&amp;INDIRECT(ADDRESS(ROW()-24+1,2))&amp;"/"&amp;INDIRECT(ADDRESS(ROW()-24+1,3))&amp;"/"&amp;INDIRECT(ADDRESS(ROW()-24+1,4))&amp;"/"&amp;INDIRECT(ADDRESS(ROW()-24+1,6))&amp;"]"</f>
        <v>[agogna/BNL712//TXD11]</v>
      </c>
      <c r="L101" s="71" t="s">
        <v>39</v>
      </c>
    </row>
    <row r="102" spans="2:12" x14ac:dyDescent="0.55000000000000004">
      <c r="B102" s="16" t="s">
        <v>38</v>
      </c>
      <c r="C102" s="16" t="s">
        <v>27</v>
      </c>
      <c r="D102" s="16">
        <v>50</v>
      </c>
      <c r="E102" s="16"/>
      <c r="F102" s="16" t="str">
        <f>LEFT(F100,3)&amp;TEXT(RIGHT(F100,2)-1,"#00")</f>
        <v>TXA11</v>
      </c>
      <c r="G102" s="32">
        <v>38</v>
      </c>
      <c r="H102" s="1">
        <v>2</v>
      </c>
      <c r="I102" s="1" t="s">
        <v>1</v>
      </c>
      <c r="J102" s="44">
        <f t="shared" si="28"/>
        <v>2</v>
      </c>
      <c r="K102" s="75" t="str">
        <f t="shared" ref="K102" ca="1" si="30">"["&amp;INDIRECT(ADDRESS(ROW()-24-1,2))&amp;"/"&amp;INDIRECT(ADDRESS(ROW()-24-1,3))&amp;"/"&amp;INDIRECT(ADDRESS(ROW()-24-1,4))&amp;"/"&amp;INDIRECT(ADDRESS(ROW()-24-1,6))&amp;"]"</f>
        <v>[agogna/BNL712//RXD11]</v>
      </c>
      <c r="L102" s="71" t="s">
        <v>39</v>
      </c>
    </row>
    <row r="103" spans="2:12" x14ac:dyDescent="0.55000000000000004">
      <c r="B103" s="16" t="s">
        <v>38</v>
      </c>
      <c r="C103" s="16" t="s">
        <v>27</v>
      </c>
      <c r="D103" s="16">
        <v>50</v>
      </c>
      <c r="E103" s="16"/>
      <c r="F103" s="16" t="str">
        <f t="shared" ref="F103:F122" si="31">LEFT(F101,3)&amp;TEXT(RIGHT(F101,2)-1,"#00")</f>
        <v>RXA10</v>
      </c>
      <c r="G103" s="32">
        <v>38</v>
      </c>
      <c r="H103" s="1">
        <v>2</v>
      </c>
      <c r="I103" s="1" t="s">
        <v>1</v>
      </c>
      <c r="J103" s="44">
        <f t="shared" si="28"/>
        <v>3</v>
      </c>
      <c r="K103" s="55" t="str">
        <f t="shared" ref="K103" ca="1" si="32">"["&amp;INDIRECT(ADDRESS(ROW()-24+1,2))&amp;"/"&amp;INDIRECT(ADDRESS(ROW()-24+1,3))&amp;"/"&amp;INDIRECT(ADDRESS(ROW()-24+1,4))&amp;"/"&amp;INDIRECT(ADDRESS(ROW()-24+1,6))&amp;"]"</f>
        <v>[agogna/BNL712//TXD10]</v>
      </c>
      <c r="L103" s="71" t="s">
        <v>39</v>
      </c>
    </row>
    <row r="104" spans="2:12" x14ac:dyDescent="0.55000000000000004">
      <c r="B104" s="16" t="s">
        <v>38</v>
      </c>
      <c r="C104" s="16" t="s">
        <v>27</v>
      </c>
      <c r="D104" s="16">
        <v>50</v>
      </c>
      <c r="E104" s="16"/>
      <c r="F104" s="16" t="str">
        <f t="shared" si="31"/>
        <v>TXA10</v>
      </c>
      <c r="G104" s="32">
        <v>38</v>
      </c>
      <c r="H104" s="1">
        <v>2</v>
      </c>
      <c r="I104" s="1" t="s">
        <v>1</v>
      </c>
      <c r="J104" s="44">
        <f t="shared" si="28"/>
        <v>3</v>
      </c>
      <c r="K104" s="55" t="str">
        <f t="shared" ref="K104" ca="1" si="33">"["&amp;INDIRECT(ADDRESS(ROW()-24-1,2))&amp;"/"&amp;INDIRECT(ADDRESS(ROW()-24-1,3))&amp;"/"&amp;INDIRECT(ADDRESS(ROW()-24-1,4))&amp;"/"&amp;INDIRECT(ADDRESS(ROW()-24-1,6))&amp;"]"</f>
        <v>[agogna/BNL712//RXD10]</v>
      </c>
      <c r="L104" s="71" t="s">
        <v>39</v>
      </c>
    </row>
    <row r="105" spans="2:12" x14ac:dyDescent="0.55000000000000004">
      <c r="B105" s="16" t="s">
        <v>38</v>
      </c>
      <c r="C105" s="16" t="s">
        <v>27</v>
      </c>
      <c r="D105" s="16">
        <v>50</v>
      </c>
      <c r="E105" s="16"/>
      <c r="F105" s="16" t="str">
        <f t="shared" si="31"/>
        <v>RXA09</v>
      </c>
      <c r="G105" s="32">
        <v>38</v>
      </c>
      <c r="H105" s="1">
        <v>2</v>
      </c>
      <c r="I105" s="1" t="s">
        <v>1</v>
      </c>
      <c r="J105" s="44">
        <f t="shared" si="28"/>
        <v>4</v>
      </c>
      <c r="K105" s="76" t="str">
        <f t="shared" ref="K105" ca="1" si="34">"["&amp;INDIRECT(ADDRESS(ROW()-24+1,2))&amp;"/"&amp;INDIRECT(ADDRESS(ROW()-24+1,3))&amp;"/"&amp;INDIRECT(ADDRESS(ROW()-24+1,4))&amp;"/"&amp;INDIRECT(ADDRESS(ROW()-24+1,6))&amp;"]"</f>
        <v>[agogna/BNL712//TXD09]</v>
      </c>
      <c r="L105" s="71" t="s">
        <v>39</v>
      </c>
    </row>
    <row r="106" spans="2:12" x14ac:dyDescent="0.55000000000000004">
      <c r="B106" s="16" t="s">
        <v>38</v>
      </c>
      <c r="C106" s="16" t="s">
        <v>27</v>
      </c>
      <c r="D106" s="16">
        <v>50</v>
      </c>
      <c r="E106" s="16"/>
      <c r="F106" s="16" t="str">
        <f t="shared" si="31"/>
        <v>TXA09</v>
      </c>
      <c r="G106" s="32">
        <v>38</v>
      </c>
      <c r="H106" s="1">
        <v>2</v>
      </c>
      <c r="I106" s="1" t="s">
        <v>1</v>
      </c>
      <c r="J106" s="44">
        <f t="shared" si="28"/>
        <v>4</v>
      </c>
      <c r="K106" s="76" t="str">
        <f t="shared" ref="K106" ca="1" si="35">"["&amp;INDIRECT(ADDRESS(ROW()-24-1,2))&amp;"/"&amp;INDIRECT(ADDRESS(ROW()-24-1,3))&amp;"/"&amp;INDIRECT(ADDRESS(ROW()-24-1,4))&amp;"/"&amp;INDIRECT(ADDRESS(ROW()-24-1,6))&amp;"]"</f>
        <v>[agogna/BNL712//RXD09]</v>
      </c>
      <c r="L106" s="71" t="s">
        <v>39</v>
      </c>
    </row>
    <row r="107" spans="2:12" x14ac:dyDescent="0.55000000000000004">
      <c r="B107" s="16" t="s">
        <v>38</v>
      </c>
      <c r="C107" s="16" t="s">
        <v>27</v>
      </c>
      <c r="D107" s="16">
        <v>50</v>
      </c>
      <c r="E107" s="16"/>
      <c r="F107" s="16" t="str">
        <f t="shared" si="31"/>
        <v>RXA08</v>
      </c>
      <c r="G107" s="32">
        <v>38</v>
      </c>
      <c r="H107" s="1">
        <v>2</v>
      </c>
      <c r="I107" s="1" t="s">
        <v>1</v>
      </c>
      <c r="J107" s="44">
        <f t="shared" si="28"/>
        <v>5</v>
      </c>
      <c r="K107" s="77" t="str">
        <f t="shared" ref="K107" ca="1" si="36">"["&amp;INDIRECT(ADDRESS(ROW()-24+1,2))&amp;"/"&amp;INDIRECT(ADDRESS(ROW()-24+1,3))&amp;"/"&amp;INDIRECT(ADDRESS(ROW()-24+1,4))&amp;"/"&amp;INDIRECT(ADDRESS(ROW()-24+1,6))&amp;"]"</f>
        <v>[agogna/BNL712//TXD08]</v>
      </c>
      <c r="L107" s="71" t="s">
        <v>39</v>
      </c>
    </row>
    <row r="108" spans="2:12" x14ac:dyDescent="0.55000000000000004">
      <c r="B108" s="16" t="s">
        <v>38</v>
      </c>
      <c r="C108" s="16" t="s">
        <v>27</v>
      </c>
      <c r="D108" s="16">
        <v>50</v>
      </c>
      <c r="E108" s="16"/>
      <c r="F108" s="16" t="str">
        <f t="shared" si="31"/>
        <v>TXA08</v>
      </c>
      <c r="G108" s="32">
        <v>38</v>
      </c>
      <c r="H108" s="1">
        <v>2</v>
      </c>
      <c r="I108" s="1" t="s">
        <v>1</v>
      </c>
      <c r="J108" s="44">
        <f t="shared" si="28"/>
        <v>5</v>
      </c>
      <c r="K108" s="77" t="str">
        <f t="shared" ref="K108" ca="1" si="37">"["&amp;INDIRECT(ADDRESS(ROW()-24-1,2))&amp;"/"&amp;INDIRECT(ADDRESS(ROW()-24-1,3))&amp;"/"&amp;INDIRECT(ADDRESS(ROW()-24-1,4))&amp;"/"&amp;INDIRECT(ADDRESS(ROW()-24-1,6))&amp;"]"</f>
        <v>[agogna/BNL712//RXD08]</v>
      </c>
      <c r="L108" s="71" t="s">
        <v>39</v>
      </c>
    </row>
    <row r="109" spans="2:12" x14ac:dyDescent="0.55000000000000004">
      <c r="B109" s="16" t="s">
        <v>38</v>
      </c>
      <c r="C109" s="16" t="s">
        <v>27</v>
      </c>
      <c r="D109" s="16">
        <v>50</v>
      </c>
      <c r="E109" s="16"/>
      <c r="F109" s="16" t="str">
        <f t="shared" si="31"/>
        <v>RXA07</v>
      </c>
      <c r="G109" s="32">
        <v>38</v>
      </c>
      <c r="H109" s="1">
        <v>2</v>
      </c>
      <c r="I109" s="1" t="s">
        <v>1</v>
      </c>
      <c r="J109" s="44">
        <f t="shared" si="28"/>
        <v>6</v>
      </c>
      <c r="K109" s="75" t="str">
        <f t="shared" ref="K109" ca="1" si="38">"["&amp;INDIRECT(ADDRESS(ROW()-24+1,2))&amp;"/"&amp;INDIRECT(ADDRESS(ROW()-24+1,3))&amp;"/"&amp;INDIRECT(ADDRESS(ROW()-24+1,4))&amp;"/"&amp;INDIRECT(ADDRESS(ROW()-24+1,6))&amp;"]"</f>
        <v>[agogna/BNL712//TXD07]</v>
      </c>
      <c r="L109" s="71" t="s">
        <v>39</v>
      </c>
    </row>
    <row r="110" spans="2:12" x14ac:dyDescent="0.55000000000000004">
      <c r="B110" s="16" t="s">
        <v>38</v>
      </c>
      <c r="C110" s="16" t="s">
        <v>27</v>
      </c>
      <c r="D110" s="16">
        <v>50</v>
      </c>
      <c r="E110" s="16"/>
      <c r="F110" s="16" t="str">
        <f t="shared" si="31"/>
        <v>TXA07</v>
      </c>
      <c r="G110" s="32">
        <v>38</v>
      </c>
      <c r="H110" s="1">
        <v>2</v>
      </c>
      <c r="I110" s="1" t="s">
        <v>1</v>
      </c>
      <c r="J110" s="44">
        <f t="shared" si="28"/>
        <v>6</v>
      </c>
      <c r="K110" s="75" t="str">
        <f t="shared" ref="K110" ca="1" si="39">"["&amp;INDIRECT(ADDRESS(ROW()-24-1,2))&amp;"/"&amp;INDIRECT(ADDRESS(ROW()-24-1,3))&amp;"/"&amp;INDIRECT(ADDRESS(ROW()-24-1,4))&amp;"/"&amp;INDIRECT(ADDRESS(ROW()-24-1,6))&amp;"]"</f>
        <v>[agogna/BNL712//RXD07]</v>
      </c>
      <c r="L110" s="71" t="s">
        <v>39</v>
      </c>
    </row>
    <row r="111" spans="2:12" x14ac:dyDescent="0.55000000000000004">
      <c r="B111" s="16" t="s">
        <v>38</v>
      </c>
      <c r="C111" s="16" t="s">
        <v>27</v>
      </c>
      <c r="D111" s="16">
        <v>50</v>
      </c>
      <c r="E111" s="16"/>
      <c r="F111" s="16" t="str">
        <f t="shared" si="31"/>
        <v>RXA06</v>
      </c>
      <c r="G111" s="32">
        <v>38</v>
      </c>
      <c r="H111" s="1">
        <v>2</v>
      </c>
      <c r="I111" s="1" t="s">
        <v>1</v>
      </c>
      <c r="J111" s="44">
        <f t="shared" si="28"/>
        <v>7</v>
      </c>
      <c r="K111" s="73" t="str">
        <f t="shared" ref="K111" ca="1" si="40">"["&amp;INDIRECT(ADDRESS(ROW()-24+1,2))&amp;"/"&amp;INDIRECT(ADDRESS(ROW()-24+1,3))&amp;"/"&amp;INDIRECT(ADDRESS(ROW()-24+1,4))&amp;"/"&amp;INDIRECT(ADDRESS(ROW()-24+1,6))&amp;"]"</f>
        <v>[agogna/BNL712//TXD06]</v>
      </c>
      <c r="L111" s="71" t="s">
        <v>39</v>
      </c>
    </row>
    <row r="112" spans="2:12" x14ac:dyDescent="0.55000000000000004">
      <c r="B112" s="16" t="s">
        <v>38</v>
      </c>
      <c r="C112" s="16" t="s">
        <v>27</v>
      </c>
      <c r="D112" s="16">
        <v>50</v>
      </c>
      <c r="E112" s="16"/>
      <c r="F112" s="16" t="str">
        <f t="shared" si="31"/>
        <v>TXA06</v>
      </c>
      <c r="G112" s="32">
        <v>38</v>
      </c>
      <c r="H112" s="1">
        <v>2</v>
      </c>
      <c r="I112" s="1" t="s">
        <v>1</v>
      </c>
      <c r="J112" s="44">
        <f t="shared" si="28"/>
        <v>7</v>
      </c>
      <c r="K112" s="73" t="str">
        <f t="shared" ref="K112" ca="1" si="41">"["&amp;INDIRECT(ADDRESS(ROW()-24-1,2))&amp;"/"&amp;INDIRECT(ADDRESS(ROW()-24-1,3))&amp;"/"&amp;INDIRECT(ADDRESS(ROW()-24-1,4))&amp;"/"&amp;INDIRECT(ADDRESS(ROW()-24-1,6))&amp;"]"</f>
        <v>[agogna/BNL712//RXD06]</v>
      </c>
      <c r="L112" s="71" t="s">
        <v>39</v>
      </c>
    </row>
    <row r="113" spans="2:12" x14ac:dyDescent="0.55000000000000004">
      <c r="B113" s="16" t="s">
        <v>38</v>
      </c>
      <c r="C113" s="16" t="s">
        <v>27</v>
      </c>
      <c r="D113" s="16">
        <v>50</v>
      </c>
      <c r="E113" s="16"/>
      <c r="F113" s="16" t="str">
        <f t="shared" si="31"/>
        <v>RXA05</v>
      </c>
      <c r="G113" s="32">
        <v>38</v>
      </c>
      <c r="H113" s="1">
        <v>2</v>
      </c>
      <c r="I113" s="1" t="s">
        <v>1</v>
      </c>
      <c r="J113" s="44">
        <f t="shared" si="28"/>
        <v>8</v>
      </c>
      <c r="K113" s="75" t="str">
        <f t="shared" ref="K113" ca="1" si="42">"["&amp;INDIRECT(ADDRESS(ROW()-24+1,2))&amp;"/"&amp;INDIRECT(ADDRESS(ROW()-24+1,3))&amp;"/"&amp;INDIRECT(ADDRESS(ROW()-24+1,4))&amp;"/"&amp;INDIRECT(ADDRESS(ROW()-24+1,6))&amp;"]"</f>
        <v>[agogna/BNL712//TXD05]</v>
      </c>
      <c r="L113" s="71" t="s">
        <v>39</v>
      </c>
    </row>
    <row r="114" spans="2:12" x14ac:dyDescent="0.55000000000000004">
      <c r="B114" s="16" t="s">
        <v>38</v>
      </c>
      <c r="C114" s="16" t="s">
        <v>27</v>
      </c>
      <c r="D114" s="16">
        <v>50</v>
      </c>
      <c r="E114" s="16"/>
      <c r="F114" s="16" t="str">
        <f t="shared" si="31"/>
        <v>TXA05</v>
      </c>
      <c r="G114" s="32">
        <v>38</v>
      </c>
      <c r="H114" s="1">
        <v>2</v>
      </c>
      <c r="I114" s="1" t="s">
        <v>1</v>
      </c>
      <c r="J114" s="44">
        <f t="shared" si="28"/>
        <v>8</v>
      </c>
      <c r="K114" s="75" t="str">
        <f t="shared" ref="K114" ca="1" si="43">"["&amp;INDIRECT(ADDRESS(ROW()-24-1,2))&amp;"/"&amp;INDIRECT(ADDRESS(ROW()-24-1,3))&amp;"/"&amp;INDIRECT(ADDRESS(ROW()-24-1,4))&amp;"/"&amp;INDIRECT(ADDRESS(ROW()-24-1,6))&amp;"]"</f>
        <v>[agogna/BNL712//RXD05]</v>
      </c>
      <c r="L114" s="71" t="s">
        <v>39</v>
      </c>
    </row>
    <row r="115" spans="2:12" x14ac:dyDescent="0.55000000000000004">
      <c r="B115" s="16" t="s">
        <v>38</v>
      </c>
      <c r="C115" s="16" t="s">
        <v>27</v>
      </c>
      <c r="D115" s="16">
        <v>50</v>
      </c>
      <c r="E115" s="16"/>
      <c r="F115" s="16" t="str">
        <f t="shared" si="31"/>
        <v>RXA04</v>
      </c>
      <c r="G115" s="32">
        <v>38</v>
      </c>
      <c r="H115" s="1">
        <v>2</v>
      </c>
      <c r="I115" s="1" t="s">
        <v>1</v>
      </c>
      <c r="J115" s="44">
        <f t="shared" si="28"/>
        <v>9</v>
      </c>
      <c r="K115" s="55" t="str">
        <f t="shared" ref="K115" ca="1" si="44">"["&amp;INDIRECT(ADDRESS(ROW()-24+1,2))&amp;"/"&amp;INDIRECT(ADDRESS(ROW()-24+1,3))&amp;"/"&amp;INDIRECT(ADDRESS(ROW()-24+1,4))&amp;"/"&amp;INDIRECT(ADDRESS(ROW()-24+1,6))&amp;"]"</f>
        <v>[agogna/BNL712//TXD04]</v>
      </c>
      <c r="L115" s="71" t="s">
        <v>39</v>
      </c>
    </row>
    <row r="116" spans="2:12" x14ac:dyDescent="0.55000000000000004">
      <c r="B116" s="16" t="s">
        <v>38</v>
      </c>
      <c r="C116" s="16" t="s">
        <v>27</v>
      </c>
      <c r="D116" s="16">
        <v>50</v>
      </c>
      <c r="E116" s="16"/>
      <c r="F116" s="16" t="str">
        <f t="shared" si="31"/>
        <v>TXA04</v>
      </c>
      <c r="G116" s="32">
        <v>38</v>
      </c>
      <c r="H116" s="1">
        <v>2</v>
      </c>
      <c r="I116" s="1" t="s">
        <v>1</v>
      </c>
      <c r="J116" s="44">
        <f t="shared" si="28"/>
        <v>9</v>
      </c>
      <c r="K116" s="55" t="str">
        <f t="shared" ref="K116" ca="1" si="45">"["&amp;INDIRECT(ADDRESS(ROW()-24-1,2))&amp;"/"&amp;INDIRECT(ADDRESS(ROW()-24-1,3))&amp;"/"&amp;INDIRECT(ADDRESS(ROW()-24-1,4))&amp;"/"&amp;INDIRECT(ADDRESS(ROW()-24-1,6))&amp;"]"</f>
        <v>[agogna/BNL712//RXD04]</v>
      </c>
      <c r="L116" s="71" t="s">
        <v>39</v>
      </c>
    </row>
    <row r="117" spans="2:12" x14ac:dyDescent="0.55000000000000004">
      <c r="B117" s="16" t="s">
        <v>38</v>
      </c>
      <c r="C117" s="16" t="s">
        <v>27</v>
      </c>
      <c r="D117" s="16">
        <v>50</v>
      </c>
      <c r="E117" s="16"/>
      <c r="F117" s="16" t="str">
        <f t="shared" si="31"/>
        <v>RXA03</v>
      </c>
      <c r="G117" s="32">
        <v>38</v>
      </c>
      <c r="H117" s="1">
        <v>2</v>
      </c>
      <c r="I117" s="1" t="s">
        <v>1</v>
      </c>
      <c r="J117" s="44">
        <f t="shared" si="28"/>
        <v>10</v>
      </c>
      <c r="K117" s="76" t="str">
        <f t="shared" ref="K117" ca="1" si="46">"["&amp;INDIRECT(ADDRESS(ROW()-24+1,2))&amp;"/"&amp;INDIRECT(ADDRESS(ROW()-24+1,3))&amp;"/"&amp;INDIRECT(ADDRESS(ROW()-24+1,4))&amp;"/"&amp;INDIRECT(ADDRESS(ROW()-24+1,6))&amp;"]"</f>
        <v>[agogna/BNL712//TXD03]</v>
      </c>
      <c r="L117" s="71" t="s">
        <v>39</v>
      </c>
    </row>
    <row r="118" spans="2:12" x14ac:dyDescent="0.55000000000000004">
      <c r="B118" s="16" t="s">
        <v>38</v>
      </c>
      <c r="C118" s="16" t="s">
        <v>27</v>
      </c>
      <c r="D118" s="16">
        <v>50</v>
      </c>
      <c r="E118" s="16"/>
      <c r="F118" s="16" t="str">
        <f t="shared" si="31"/>
        <v>TXA03</v>
      </c>
      <c r="G118" s="32">
        <v>38</v>
      </c>
      <c r="H118" s="1">
        <v>2</v>
      </c>
      <c r="I118" s="1" t="s">
        <v>1</v>
      </c>
      <c r="J118" s="44">
        <f t="shared" si="28"/>
        <v>10</v>
      </c>
      <c r="K118" s="76" t="str">
        <f t="shared" ref="K118" ca="1" si="47">"["&amp;INDIRECT(ADDRESS(ROW()-24-1,2))&amp;"/"&amp;INDIRECT(ADDRESS(ROW()-24-1,3))&amp;"/"&amp;INDIRECT(ADDRESS(ROW()-24-1,4))&amp;"/"&amp;INDIRECT(ADDRESS(ROW()-24-1,6))&amp;"]"</f>
        <v>[agogna/BNL712//RXD03]</v>
      </c>
      <c r="L118" s="71" t="s">
        <v>39</v>
      </c>
    </row>
    <row r="119" spans="2:12" x14ac:dyDescent="0.55000000000000004">
      <c r="B119" s="16" t="s">
        <v>38</v>
      </c>
      <c r="C119" s="16" t="s">
        <v>27</v>
      </c>
      <c r="D119" s="16">
        <v>50</v>
      </c>
      <c r="E119" s="16"/>
      <c r="F119" s="16" t="str">
        <f t="shared" si="31"/>
        <v>RXA02</v>
      </c>
      <c r="G119" s="32">
        <v>38</v>
      </c>
      <c r="H119" s="1">
        <v>2</v>
      </c>
      <c r="I119" s="1" t="s">
        <v>1</v>
      </c>
      <c r="J119" s="44">
        <f t="shared" si="28"/>
        <v>11</v>
      </c>
      <c r="K119" s="77" t="str">
        <f t="shared" ref="K119" ca="1" si="48">"["&amp;INDIRECT(ADDRESS(ROW()-24+1,2))&amp;"/"&amp;INDIRECT(ADDRESS(ROW()-24+1,3))&amp;"/"&amp;INDIRECT(ADDRESS(ROW()-24+1,4))&amp;"/"&amp;INDIRECT(ADDRESS(ROW()-24+1,6))&amp;"]"</f>
        <v>[agogna/BNL712//TXD02]</v>
      </c>
      <c r="L119" s="71" t="s">
        <v>39</v>
      </c>
    </row>
    <row r="120" spans="2:12" x14ac:dyDescent="0.55000000000000004">
      <c r="B120" s="16" t="s">
        <v>38</v>
      </c>
      <c r="C120" s="16" t="s">
        <v>27</v>
      </c>
      <c r="D120" s="16">
        <v>50</v>
      </c>
      <c r="E120" s="16"/>
      <c r="F120" s="16" t="str">
        <f t="shared" si="31"/>
        <v>TXA02</v>
      </c>
      <c r="G120" s="32">
        <v>38</v>
      </c>
      <c r="H120" s="1">
        <v>2</v>
      </c>
      <c r="I120" s="1" t="s">
        <v>1</v>
      </c>
      <c r="J120" s="44">
        <f t="shared" si="28"/>
        <v>11</v>
      </c>
      <c r="K120" s="77" t="str">
        <f t="shared" ref="K120" ca="1" si="49">"["&amp;INDIRECT(ADDRESS(ROW()-24-1,2))&amp;"/"&amp;INDIRECT(ADDRESS(ROW()-24-1,3))&amp;"/"&amp;INDIRECT(ADDRESS(ROW()-24-1,4))&amp;"/"&amp;INDIRECT(ADDRESS(ROW()-24-1,6))&amp;"]"</f>
        <v>[agogna/BNL712//RXD02]</v>
      </c>
      <c r="L120" s="71" t="s">
        <v>39</v>
      </c>
    </row>
    <row r="121" spans="2:12" x14ac:dyDescent="0.55000000000000004">
      <c r="B121" s="16" t="s">
        <v>38</v>
      </c>
      <c r="C121" s="16" t="s">
        <v>27</v>
      </c>
      <c r="D121" s="16">
        <v>50</v>
      </c>
      <c r="E121" s="16"/>
      <c r="F121" s="16" t="str">
        <f t="shared" si="31"/>
        <v>RXA01</v>
      </c>
      <c r="G121" s="32">
        <v>38</v>
      </c>
      <c r="H121" s="1">
        <v>2</v>
      </c>
      <c r="I121" s="1" t="s">
        <v>1</v>
      </c>
      <c r="J121" s="44">
        <f t="shared" si="28"/>
        <v>12</v>
      </c>
      <c r="K121" s="75" t="str">
        <f t="shared" ref="K121" ca="1" si="50">"["&amp;INDIRECT(ADDRESS(ROW()-24+1,2))&amp;"/"&amp;INDIRECT(ADDRESS(ROW()-24+1,3))&amp;"/"&amp;INDIRECT(ADDRESS(ROW()-24+1,4))&amp;"/"&amp;INDIRECT(ADDRESS(ROW()-24+1,6))&amp;"]"</f>
        <v>[agogna/BNL712//TXD01]</v>
      </c>
      <c r="L121" s="71" t="s">
        <v>39</v>
      </c>
    </row>
    <row r="122" spans="2:12" ht="14.7" thickBot="1" x14ac:dyDescent="0.6">
      <c r="B122" s="17" t="s">
        <v>38</v>
      </c>
      <c r="C122" s="17" t="s">
        <v>27</v>
      </c>
      <c r="D122" s="17">
        <v>50</v>
      </c>
      <c r="E122" s="17"/>
      <c r="F122" s="17" t="str">
        <f t="shared" si="31"/>
        <v>TXA01</v>
      </c>
      <c r="G122" s="32">
        <v>38</v>
      </c>
      <c r="H122" s="1">
        <v>2</v>
      </c>
      <c r="I122" s="1" t="s">
        <v>1</v>
      </c>
      <c r="J122" s="44">
        <f t="shared" si="28"/>
        <v>12</v>
      </c>
      <c r="K122" s="75" t="str">
        <f t="shared" ref="K122" ca="1" si="51">"["&amp;INDIRECT(ADDRESS(ROW()-24-1,2))&amp;"/"&amp;INDIRECT(ADDRESS(ROW()-24-1,3))&amp;"/"&amp;INDIRECT(ADDRESS(ROW()-24-1,4))&amp;"/"&amp;INDIRECT(ADDRESS(ROW()-24-1,6))&amp;"]"</f>
        <v>[agogna/BNL712//RXD01]</v>
      </c>
      <c r="L122" s="71" t="s">
        <v>39</v>
      </c>
    </row>
    <row r="123" spans="2:12" ht="14.7" thickTop="1" x14ac:dyDescent="0.55000000000000004">
      <c r="B123" s="18" t="s">
        <v>38</v>
      </c>
      <c r="C123" s="18" t="s">
        <v>27</v>
      </c>
      <c r="D123" s="18">
        <v>50</v>
      </c>
      <c r="E123" s="18"/>
      <c r="F123" s="18" t="s">
        <v>42</v>
      </c>
      <c r="G123" s="32">
        <v>38</v>
      </c>
      <c r="H123" s="1">
        <v>2</v>
      </c>
      <c r="I123" s="1" t="s">
        <v>1</v>
      </c>
      <c r="J123" s="44">
        <f t="shared" si="28"/>
        <v>13</v>
      </c>
      <c r="K123" s="47"/>
      <c r="L123" s="47"/>
    </row>
    <row r="124" spans="2:12" x14ac:dyDescent="0.55000000000000004">
      <c r="B124" s="19" t="s">
        <v>38</v>
      </c>
      <c r="C124" s="19" t="s">
        <v>27</v>
      </c>
      <c r="D124" s="19">
        <v>50</v>
      </c>
      <c r="E124" s="19"/>
      <c r="F124" s="19" t="str">
        <f>SUBSTITUTE(F123,"RX", "TX")</f>
        <v>TXD12</v>
      </c>
      <c r="G124" s="32">
        <v>38</v>
      </c>
      <c r="H124" s="1">
        <v>2</v>
      </c>
      <c r="I124" s="1" t="s">
        <v>1</v>
      </c>
      <c r="J124" s="44">
        <f t="shared" si="28"/>
        <v>13</v>
      </c>
      <c r="K124" s="47"/>
      <c r="L124" s="47"/>
    </row>
    <row r="125" spans="2:12" x14ac:dyDescent="0.55000000000000004">
      <c r="B125" s="19" t="s">
        <v>38</v>
      </c>
      <c r="C125" s="19" t="s">
        <v>27</v>
      </c>
      <c r="D125" s="19">
        <v>50</v>
      </c>
      <c r="E125" s="19"/>
      <c r="F125" s="19" t="str">
        <f>LEFT(F123,3)&amp;TEXT(RIGHT(F123,2)-1,"#00")</f>
        <v>RXD11</v>
      </c>
      <c r="G125" s="32">
        <v>38</v>
      </c>
      <c r="H125" s="1">
        <v>2</v>
      </c>
      <c r="I125" s="1" t="s">
        <v>1</v>
      </c>
      <c r="J125" s="44">
        <f t="shared" si="28"/>
        <v>14</v>
      </c>
      <c r="K125" s="47"/>
      <c r="L125" s="47"/>
    </row>
    <row r="126" spans="2:12" x14ac:dyDescent="0.55000000000000004">
      <c r="B126" s="19" t="s">
        <v>38</v>
      </c>
      <c r="C126" s="19" t="s">
        <v>27</v>
      </c>
      <c r="D126" s="19">
        <v>50</v>
      </c>
      <c r="E126" s="19"/>
      <c r="F126" s="19" t="str">
        <f>LEFT(F124,3)&amp;TEXT(RIGHT(F124,2)-1,"#00")</f>
        <v>TXD11</v>
      </c>
      <c r="G126" s="32">
        <v>38</v>
      </c>
      <c r="H126" s="1">
        <v>2</v>
      </c>
      <c r="I126" s="1" t="s">
        <v>1</v>
      </c>
      <c r="J126" s="44">
        <f t="shared" si="28"/>
        <v>14</v>
      </c>
      <c r="K126" s="47"/>
      <c r="L126" s="47"/>
    </row>
    <row r="127" spans="2:12" x14ac:dyDescent="0.55000000000000004">
      <c r="B127" s="19" t="s">
        <v>38</v>
      </c>
      <c r="C127" s="19" t="s">
        <v>27</v>
      </c>
      <c r="D127" s="19">
        <v>50</v>
      </c>
      <c r="E127" s="19"/>
      <c r="F127" s="19" t="str">
        <f t="shared" ref="F127:F146" si="52">LEFT(F125,3)&amp;TEXT(RIGHT(F125,2)-1,"#00")</f>
        <v>RXD10</v>
      </c>
      <c r="G127" s="32">
        <v>38</v>
      </c>
      <c r="H127" s="1">
        <v>2</v>
      </c>
      <c r="I127" s="1" t="s">
        <v>1</v>
      </c>
      <c r="J127" s="44">
        <f t="shared" si="28"/>
        <v>15</v>
      </c>
      <c r="K127" s="57"/>
      <c r="L127" s="57"/>
    </row>
    <row r="128" spans="2:12" x14ac:dyDescent="0.55000000000000004">
      <c r="B128" s="19" t="s">
        <v>38</v>
      </c>
      <c r="C128" s="19" t="s">
        <v>27</v>
      </c>
      <c r="D128" s="19">
        <v>50</v>
      </c>
      <c r="E128" s="19"/>
      <c r="F128" s="19" t="str">
        <f t="shared" si="52"/>
        <v>TXD10</v>
      </c>
      <c r="G128" s="32">
        <v>38</v>
      </c>
      <c r="H128" s="1">
        <v>2</v>
      </c>
      <c r="I128" s="1" t="s">
        <v>1</v>
      </c>
      <c r="J128" s="44">
        <f t="shared" si="28"/>
        <v>15</v>
      </c>
      <c r="K128" s="57"/>
      <c r="L128" s="57"/>
    </row>
    <row r="129" spans="2:12" x14ac:dyDescent="0.55000000000000004">
      <c r="B129" s="19" t="s">
        <v>38</v>
      </c>
      <c r="C129" s="19" t="s">
        <v>27</v>
      </c>
      <c r="D129" s="19">
        <v>50</v>
      </c>
      <c r="E129" s="19"/>
      <c r="F129" s="19" t="str">
        <f t="shared" si="52"/>
        <v>RXD09</v>
      </c>
      <c r="G129" s="32">
        <v>38</v>
      </c>
      <c r="H129" s="1">
        <v>2</v>
      </c>
      <c r="I129" s="1" t="s">
        <v>1</v>
      </c>
      <c r="J129" s="44">
        <f t="shared" si="28"/>
        <v>16</v>
      </c>
      <c r="K129" s="57"/>
      <c r="L129" s="57"/>
    </row>
    <row r="130" spans="2:12" x14ac:dyDescent="0.55000000000000004">
      <c r="B130" s="19" t="s">
        <v>38</v>
      </c>
      <c r="C130" s="19" t="s">
        <v>27</v>
      </c>
      <c r="D130" s="19">
        <v>50</v>
      </c>
      <c r="E130" s="19"/>
      <c r="F130" s="19" t="str">
        <f t="shared" si="52"/>
        <v>TXD09</v>
      </c>
      <c r="G130" s="32">
        <v>38</v>
      </c>
      <c r="H130" s="1">
        <v>2</v>
      </c>
      <c r="I130" s="1" t="s">
        <v>1</v>
      </c>
      <c r="J130" s="44">
        <f t="shared" si="28"/>
        <v>16</v>
      </c>
      <c r="K130" s="57"/>
      <c r="L130" s="57"/>
    </row>
    <row r="131" spans="2:12" x14ac:dyDescent="0.55000000000000004">
      <c r="B131" s="19" t="s">
        <v>38</v>
      </c>
      <c r="C131" s="19" t="s">
        <v>27</v>
      </c>
      <c r="D131" s="19">
        <v>50</v>
      </c>
      <c r="E131" s="19"/>
      <c r="F131" s="19" t="str">
        <f t="shared" si="52"/>
        <v>RXD08</v>
      </c>
      <c r="G131" s="32">
        <v>38</v>
      </c>
      <c r="H131" s="1">
        <v>2</v>
      </c>
      <c r="I131" s="1" t="s">
        <v>1</v>
      </c>
      <c r="J131" s="44">
        <f t="shared" si="28"/>
        <v>17</v>
      </c>
      <c r="K131" s="57"/>
      <c r="L131" s="57"/>
    </row>
    <row r="132" spans="2:12" x14ac:dyDescent="0.55000000000000004">
      <c r="B132" s="19" t="s">
        <v>38</v>
      </c>
      <c r="C132" s="19" t="s">
        <v>27</v>
      </c>
      <c r="D132" s="19">
        <v>50</v>
      </c>
      <c r="E132" s="19"/>
      <c r="F132" s="19" t="str">
        <f t="shared" si="52"/>
        <v>TXD08</v>
      </c>
      <c r="G132" s="32">
        <v>38</v>
      </c>
      <c r="H132" s="1">
        <v>2</v>
      </c>
      <c r="I132" s="1" t="s">
        <v>1</v>
      </c>
      <c r="J132" s="44">
        <f t="shared" si="28"/>
        <v>17</v>
      </c>
      <c r="K132" s="57"/>
      <c r="L132" s="57"/>
    </row>
    <row r="133" spans="2:12" x14ac:dyDescent="0.55000000000000004">
      <c r="B133" s="19" t="s">
        <v>38</v>
      </c>
      <c r="C133" s="19" t="s">
        <v>27</v>
      </c>
      <c r="D133" s="19">
        <v>50</v>
      </c>
      <c r="E133" s="19"/>
      <c r="F133" s="19" t="str">
        <f t="shared" si="52"/>
        <v>RXD07</v>
      </c>
      <c r="G133" s="32">
        <v>38</v>
      </c>
      <c r="H133" s="1">
        <v>2</v>
      </c>
      <c r="I133" s="1" t="s">
        <v>1</v>
      </c>
      <c r="J133" s="44">
        <f t="shared" si="28"/>
        <v>18</v>
      </c>
      <c r="K133" s="57"/>
      <c r="L133" s="57"/>
    </row>
    <row r="134" spans="2:12" x14ac:dyDescent="0.55000000000000004">
      <c r="B134" s="19" t="s">
        <v>38</v>
      </c>
      <c r="C134" s="19" t="s">
        <v>27</v>
      </c>
      <c r="D134" s="19">
        <v>50</v>
      </c>
      <c r="E134" s="19"/>
      <c r="F134" s="19" t="str">
        <f t="shared" si="52"/>
        <v>TXD07</v>
      </c>
      <c r="G134" s="32">
        <v>38</v>
      </c>
      <c r="H134" s="1">
        <v>2</v>
      </c>
      <c r="I134" s="1" t="s">
        <v>1</v>
      </c>
      <c r="J134" s="44">
        <f t="shared" si="28"/>
        <v>18</v>
      </c>
      <c r="K134" s="57"/>
      <c r="L134" s="57"/>
    </row>
    <row r="135" spans="2:12" x14ac:dyDescent="0.55000000000000004">
      <c r="B135" s="19" t="s">
        <v>38</v>
      </c>
      <c r="C135" s="19" t="s">
        <v>27</v>
      </c>
      <c r="D135" s="19">
        <v>50</v>
      </c>
      <c r="E135" s="19"/>
      <c r="F135" s="19" t="str">
        <f t="shared" si="52"/>
        <v>RXD06</v>
      </c>
      <c r="G135" s="32">
        <v>38</v>
      </c>
      <c r="H135" s="1">
        <v>2</v>
      </c>
      <c r="I135" s="1" t="s">
        <v>1</v>
      </c>
      <c r="J135" s="44">
        <f t="shared" si="28"/>
        <v>19</v>
      </c>
      <c r="K135" s="57"/>
      <c r="L135" s="57"/>
    </row>
    <row r="136" spans="2:12" x14ac:dyDescent="0.55000000000000004">
      <c r="B136" s="19" t="s">
        <v>38</v>
      </c>
      <c r="C136" s="19" t="s">
        <v>27</v>
      </c>
      <c r="D136" s="19">
        <v>50</v>
      </c>
      <c r="E136" s="19"/>
      <c r="F136" s="19" t="str">
        <f t="shared" si="52"/>
        <v>TXD06</v>
      </c>
      <c r="G136" s="32">
        <v>38</v>
      </c>
      <c r="H136" s="1">
        <v>2</v>
      </c>
      <c r="I136" s="1" t="s">
        <v>1</v>
      </c>
      <c r="J136" s="44">
        <f t="shared" si="28"/>
        <v>19</v>
      </c>
      <c r="K136" s="57"/>
      <c r="L136" s="57"/>
    </row>
    <row r="137" spans="2:12" x14ac:dyDescent="0.55000000000000004">
      <c r="B137" s="19" t="s">
        <v>38</v>
      </c>
      <c r="C137" s="19" t="s">
        <v>27</v>
      </c>
      <c r="D137" s="19">
        <v>50</v>
      </c>
      <c r="E137" s="19"/>
      <c r="F137" s="19" t="str">
        <f t="shared" si="52"/>
        <v>RXD05</v>
      </c>
      <c r="G137" s="32">
        <v>38</v>
      </c>
      <c r="H137" s="1">
        <v>2</v>
      </c>
      <c r="I137" s="1" t="s">
        <v>1</v>
      </c>
      <c r="J137" s="44">
        <f t="shared" si="28"/>
        <v>20</v>
      </c>
      <c r="K137" s="57"/>
      <c r="L137" s="57"/>
    </row>
    <row r="138" spans="2:12" x14ac:dyDescent="0.55000000000000004">
      <c r="B138" s="19" t="s">
        <v>38</v>
      </c>
      <c r="C138" s="19" t="s">
        <v>27</v>
      </c>
      <c r="D138" s="19">
        <v>50</v>
      </c>
      <c r="E138" s="19"/>
      <c r="F138" s="19" t="str">
        <f t="shared" si="52"/>
        <v>TXD05</v>
      </c>
      <c r="G138" s="32">
        <v>38</v>
      </c>
      <c r="H138" s="1">
        <v>2</v>
      </c>
      <c r="I138" s="1" t="s">
        <v>1</v>
      </c>
      <c r="J138" s="44">
        <f t="shared" si="28"/>
        <v>20</v>
      </c>
      <c r="K138" s="57"/>
      <c r="L138" s="57"/>
    </row>
    <row r="139" spans="2:12" x14ac:dyDescent="0.55000000000000004">
      <c r="B139" s="19" t="s">
        <v>38</v>
      </c>
      <c r="C139" s="19" t="s">
        <v>27</v>
      </c>
      <c r="D139" s="19">
        <v>50</v>
      </c>
      <c r="E139" s="19"/>
      <c r="F139" s="19" t="str">
        <f t="shared" si="52"/>
        <v>RXD04</v>
      </c>
      <c r="G139" s="32">
        <v>38</v>
      </c>
      <c r="H139" s="1">
        <v>2</v>
      </c>
      <c r="I139" s="1" t="s">
        <v>1</v>
      </c>
      <c r="J139" s="44">
        <f t="shared" si="28"/>
        <v>21</v>
      </c>
      <c r="K139" s="57"/>
      <c r="L139" s="57"/>
    </row>
    <row r="140" spans="2:12" x14ac:dyDescent="0.55000000000000004">
      <c r="B140" s="19" t="s">
        <v>38</v>
      </c>
      <c r="C140" s="19" t="s">
        <v>27</v>
      </c>
      <c r="D140" s="19">
        <v>50</v>
      </c>
      <c r="E140" s="19"/>
      <c r="F140" s="19" t="str">
        <f t="shared" si="52"/>
        <v>TXD04</v>
      </c>
      <c r="G140" s="32">
        <v>38</v>
      </c>
      <c r="H140" s="1">
        <v>2</v>
      </c>
      <c r="I140" s="1" t="s">
        <v>1</v>
      </c>
      <c r="J140" s="44">
        <f t="shared" si="28"/>
        <v>21</v>
      </c>
      <c r="K140" s="57"/>
      <c r="L140" s="57"/>
    </row>
    <row r="141" spans="2:12" x14ac:dyDescent="0.55000000000000004">
      <c r="B141" s="19" t="s">
        <v>38</v>
      </c>
      <c r="C141" s="19" t="s">
        <v>27</v>
      </c>
      <c r="D141" s="19">
        <v>50</v>
      </c>
      <c r="E141" s="19"/>
      <c r="F141" s="19" t="str">
        <f t="shared" si="52"/>
        <v>RXD03</v>
      </c>
      <c r="G141" s="32">
        <v>38</v>
      </c>
      <c r="H141" s="1">
        <v>2</v>
      </c>
      <c r="I141" s="1" t="s">
        <v>1</v>
      </c>
      <c r="J141" s="44">
        <f t="shared" si="28"/>
        <v>22</v>
      </c>
      <c r="K141" s="57"/>
      <c r="L141" s="57"/>
    </row>
    <row r="142" spans="2:12" x14ac:dyDescent="0.55000000000000004">
      <c r="B142" s="19" t="s">
        <v>38</v>
      </c>
      <c r="C142" s="19" t="s">
        <v>27</v>
      </c>
      <c r="D142" s="19">
        <v>50</v>
      </c>
      <c r="E142" s="19"/>
      <c r="F142" s="19" t="str">
        <f t="shared" si="52"/>
        <v>TXD03</v>
      </c>
      <c r="G142" s="32">
        <v>38</v>
      </c>
      <c r="H142" s="1">
        <v>2</v>
      </c>
      <c r="I142" s="1" t="s">
        <v>1</v>
      </c>
      <c r="J142" s="44">
        <f t="shared" si="28"/>
        <v>22</v>
      </c>
      <c r="K142" s="57"/>
      <c r="L142" s="57"/>
    </row>
    <row r="143" spans="2:12" x14ac:dyDescent="0.55000000000000004">
      <c r="B143" s="19" t="s">
        <v>38</v>
      </c>
      <c r="C143" s="19" t="s">
        <v>27</v>
      </c>
      <c r="D143" s="19">
        <v>50</v>
      </c>
      <c r="E143" s="19"/>
      <c r="F143" s="19" t="str">
        <f t="shared" si="52"/>
        <v>RXD02</v>
      </c>
      <c r="G143" s="32">
        <v>38</v>
      </c>
      <c r="H143" s="1">
        <v>2</v>
      </c>
      <c r="I143" s="1" t="s">
        <v>1</v>
      </c>
      <c r="J143" s="44">
        <f t="shared" si="28"/>
        <v>23</v>
      </c>
      <c r="K143" s="47"/>
      <c r="L143" s="47"/>
    </row>
    <row r="144" spans="2:12" x14ac:dyDescent="0.55000000000000004">
      <c r="B144" s="19" t="s">
        <v>38</v>
      </c>
      <c r="C144" s="19" t="s">
        <v>27</v>
      </c>
      <c r="D144" s="19">
        <v>50</v>
      </c>
      <c r="E144" s="19"/>
      <c r="F144" s="19" t="str">
        <f t="shared" si="52"/>
        <v>TXD02</v>
      </c>
      <c r="G144" s="32">
        <v>38</v>
      </c>
      <c r="H144" s="1">
        <v>2</v>
      </c>
      <c r="I144" s="1" t="s">
        <v>1</v>
      </c>
      <c r="J144" s="44">
        <f t="shared" si="28"/>
        <v>23</v>
      </c>
      <c r="K144" s="47"/>
      <c r="L144" s="47"/>
    </row>
    <row r="145" spans="2:12" x14ac:dyDescent="0.55000000000000004">
      <c r="B145" s="19" t="s">
        <v>38</v>
      </c>
      <c r="C145" s="19" t="s">
        <v>27</v>
      </c>
      <c r="D145" s="19">
        <v>50</v>
      </c>
      <c r="E145" s="19"/>
      <c r="F145" s="19" t="str">
        <f t="shared" si="52"/>
        <v>RXD01</v>
      </c>
      <c r="G145" s="32">
        <v>38</v>
      </c>
      <c r="H145" s="1">
        <v>2</v>
      </c>
      <c r="I145" s="1" t="s">
        <v>1</v>
      </c>
      <c r="J145" s="44">
        <f t="shared" si="28"/>
        <v>24</v>
      </c>
      <c r="K145" s="47"/>
      <c r="L145" s="47"/>
    </row>
    <row r="146" spans="2:12" ht="14.7" thickBot="1" x14ac:dyDescent="0.6">
      <c r="B146" s="20" t="s">
        <v>38</v>
      </c>
      <c r="C146" s="20" t="s">
        <v>27</v>
      </c>
      <c r="D146" s="20">
        <v>50</v>
      </c>
      <c r="E146" s="20"/>
      <c r="F146" s="20" t="str">
        <f t="shared" si="52"/>
        <v>TXD01</v>
      </c>
      <c r="G146" s="33">
        <v>38</v>
      </c>
      <c r="H146" s="14">
        <v>2</v>
      </c>
      <c r="I146" s="14" t="s">
        <v>1</v>
      </c>
      <c r="J146" s="45">
        <f t="shared" si="28"/>
        <v>24</v>
      </c>
      <c r="K146" s="63"/>
      <c r="L146" s="63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DA2A-6F52-40E6-9B91-111AA7E7F692}">
  <sheetPr>
    <pageSetUpPr fitToPage="1"/>
  </sheetPr>
  <dimension ref="B1:L147"/>
  <sheetViews>
    <sheetView topLeftCell="A79" workbookViewId="0">
      <selection activeCell="P98" sqref="P98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5" bestFit="1" customWidth="1"/>
    <col min="11" max="12" width="25.05078125" style="5" bestFit="1" customWidth="1"/>
  </cols>
  <sheetData>
    <row r="1" spans="2:12" ht="14.7" thickBot="1" x14ac:dyDescent="0.6"/>
    <row r="2" spans="2:12" ht="15" thickTop="1" thickBot="1" x14ac:dyDescent="0.6">
      <c r="B2" s="36" t="s">
        <v>8</v>
      </c>
      <c r="C2" s="37" t="s">
        <v>17</v>
      </c>
      <c r="D2" s="37" t="s">
        <v>15</v>
      </c>
      <c r="E2" s="37" t="s">
        <v>16</v>
      </c>
      <c r="F2" s="39" t="s">
        <v>2</v>
      </c>
      <c r="G2" s="40" t="s">
        <v>4</v>
      </c>
      <c r="H2" s="38" t="s">
        <v>9</v>
      </c>
      <c r="I2" s="38" t="s">
        <v>10</v>
      </c>
      <c r="J2" s="42" t="s">
        <v>11</v>
      </c>
      <c r="K2" s="41" t="s">
        <v>12</v>
      </c>
      <c r="L2" s="41" t="s">
        <v>12</v>
      </c>
    </row>
    <row r="3" spans="2:12" ht="14.7" customHeight="1" thickTop="1" x14ac:dyDescent="0.55000000000000004">
      <c r="B3" s="35" t="s">
        <v>13</v>
      </c>
      <c r="C3" s="35" t="s">
        <v>18</v>
      </c>
      <c r="D3" s="35">
        <v>50</v>
      </c>
      <c r="E3" s="35"/>
      <c r="F3" s="35" t="s">
        <v>3</v>
      </c>
      <c r="G3" s="34">
        <v>40</v>
      </c>
      <c r="H3" s="13">
        <v>1</v>
      </c>
      <c r="I3" s="13" t="s">
        <v>0</v>
      </c>
      <c r="J3" s="43">
        <v>1</v>
      </c>
      <c r="K3" s="46"/>
      <c r="L3" s="46"/>
    </row>
    <row r="4" spans="2:12" x14ac:dyDescent="0.55000000000000004">
      <c r="B4" s="21" t="s">
        <v>13</v>
      </c>
      <c r="C4" s="21" t="s">
        <v>18</v>
      </c>
      <c r="D4" s="21">
        <v>50</v>
      </c>
      <c r="E4" s="21"/>
      <c r="F4" s="21" t="str">
        <f>SUBSTITUTE(F3,"RX", "TX")</f>
        <v>TXA01</v>
      </c>
      <c r="G4" s="32">
        <v>40</v>
      </c>
      <c r="H4" s="1">
        <v>1</v>
      </c>
      <c r="I4" s="1" t="s">
        <v>0</v>
      </c>
      <c r="J4" s="44">
        <v>1</v>
      </c>
      <c r="K4" s="47"/>
      <c r="L4" s="47"/>
    </row>
    <row r="5" spans="2:12" x14ac:dyDescent="0.55000000000000004">
      <c r="B5" s="21" t="s">
        <v>13</v>
      </c>
      <c r="C5" s="21" t="s">
        <v>18</v>
      </c>
      <c r="D5" s="21">
        <v>50</v>
      </c>
      <c r="E5" s="21"/>
      <c r="F5" s="21" t="str">
        <f>LEFT(F3,3)&amp;TEXT(RIGHT(F3,2)+1,"#00")</f>
        <v>RXA02</v>
      </c>
      <c r="G5" s="32">
        <v>40</v>
      </c>
      <c r="H5" s="1">
        <v>1</v>
      </c>
      <c r="I5" s="1" t="s">
        <v>0</v>
      </c>
      <c r="J5" s="44">
        <f>J3+1</f>
        <v>2</v>
      </c>
      <c r="K5" s="57"/>
      <c r="L5" s="57"/>
    </row>
    <row r="6" spans="2:12" x14ac:dyDescent="0.55000000000000004">
      <c r="B6" s="21" t="s">
        <v>13</v>
      </c>
      <c r="C6" s="21" t="s">
        <v>18</v>
      </c>
      <c r="D6" s="21">
        <v>50</v>
      </c>
      <c r="E6" s="21"/>
      <c r="F6" s="21" t="str">
        <f>LEFT(F4,3)&amp;TEXT(RIGHT(F4,2)+1,"#00")</f>
        <v>TXA02</v>
      </c>
      <c r="G6" s="32">
        <v>40</v>
      </c>
      <c r="H6" s="1">
        <v>1</v>
      </c>
      <c r="I6" s="1" t="s">
        <v>0</v>
      </c>
      <c r="J6" s="44">
        <f t="shared" ref="J6:J69" si="0">J4+1</f>
        <v>2</v>
      </c>
      <c r="K6" s="57"/>
      <c r="L6" s="57"/>
    </row>
    <row r="7" spans="2:12" x14ac:dyDescent="0.55000000000000004">
      <c r="B7" s="21" t="s">
        <v>13</v>
      </c>
      <c r="C7" s="21" t="s">
        <v>18</v>
      </c>
      <c r="D7" s="21">
        <v>50</v>
      </c>
      <c r="E7" s="21"/>
      <c r="F7" s="21" t="str">
        <f t="shared" ref="F7:F26" si="1">LEFT(F5,3)&amp;TEXT(RIGHT(F5,2)+1,"#00")</f>
        <v>RXA03</v>
      </c>
      <c r="G7" s="32">
        <v>40</v>
      </c>
      <c r="H7" s="1">
        <v>1</v>
      </c>
      <c r="I7" s="1" t="s">
        <v>0</v>
      </c>
      <c r="J7" s="44">
        <f t="shared" si="0"/>
        <v>3</v>
      </c>
      <c r="K7" s="57"/>
      <c r="L7" s="57"/>
    </row>
    <row r="8" spans="2:12" x14ac:dyDescent="0.55000000000000004">
      <c r="B8" s="21" t="s">
        <v>13</v>
      </c>
      <c r="C8" s="21" t="s">
        <v>18</v>
      </c>
      <c r="D8" s="21">
        <v>50</v>
      </c>
      <c r="E8" s="21"/>
      <c r="F8" s="21" t="str">
        <f t="shared" si="1"/>
        <v>TXA03</v>
      </c>
      <c r="G8" s="32">
        <v>40</v>
      </c>
      <c r="H8" s="1">
        <v>1</v>
      </c>
      <c r="I8" s="1" t="s">
        <v>0</v>
      </c>
      <c r="J8" s="44">
        <f t="shared" si="0"/>
        <v>3</v>
      </c>
      <c r="K8" s="57"/>
      <c r="L8" s="57"/>
    </row>
    <row r="9" spans="2:12" x14ac:dyDescent="0.55000000000000004">
      <c r="B9" s="21" t="s">
        <v>13</v>
      </c>
      <c r="C9" s="21" t="s">
        <v>18</v>
      </c>
      <c r="D9" s="21">
        <v>50</v>
      </c>
      <c r="E9" s="21"/>
      <c r="F9" s="21" t="str">
        <f t="shared" si="1"/>
        <v>RXA04</v>
      </c>
      <c r="G9" s="32">
        <v>40</v>
      </c>
      <c r="H9" s="1">
        <v>1</v>
      </c>
      <c r="I9" s="1" t="s">
        <v>0</v>
      </c>
      <c r="J9" s="44">
        <f t="shared" si="0"/>
        <v>4</v>
      </c>
      <c r="K9" s="57"/>
      <c r="L9" s="57"/>
    </row>
    <row r="10" spans="2:12" x14ac:dyDescent="0.55000000000000004">
      <c r="B10" s="21" t="s">
        <v>13</v>
      </c>
      <c r="C10" s="21" t="s">
        <v>18</v>
      </c>
      <c r="D10" s="21">
        <v>50</v>
      </c>
      <c r="E10" s="21"/>
      <c r="F10" s="21" t="str">
        <f t="shared" si="1"/>
        <v>TXA04</v>
      </c>
      <c r="G10" s="32">
        <v>40</v>
      </c>
      <c r="H10" s="1">
        <v>1</v>
      </c>
      <c r="I10" s="1" t="s">
        <v>0</v>
      </c>
      <c r="J10" s="44">
        <f t="shared" si="0"/>
        <v>4</v>
      </c>
      <c r="K10" s="57"/>
      <c r="L10" s="57"/>
    </row>
    <row r="11" spans="2:12" x14ac:dyDescent="0.55000000000000004">
      <c r="B11" s="21" t="s">
        <v>13</v>
      </c>
      <c r="C11" s="21" t="s">
        <v>18</v>
      </c>
      <c r="D11" s="21">
        <v>50</v>
      </c>
      <c r="E11" s="21"/>
      <c r="F11" s="21" t="str">
        <f t="shared" si="1"/>
        <v>RXA05</v>
      </c>
      <c r="G11" s="32">
        <v>40</v>
      </c>
      <c r="H11" s="1">
        <v>1</v>
      </c>
      <c r="I11" s="1" t="s">
        <v>0</v>
      </c>
      <c r="J11" s="44">
        <f t="shared" si="0"/>
        <v>5</v>
      </c>
      <c r="K11" s="47"/>
      <c r="L11" s="47"/>
    </row>
    <row r="12" spans="2:12" x14ac:dyDescent="0.55000000000000004">
      <c r="B12" s="21" t="s">
        <v>13</v>
      </c>
      <c r="C12" s="21" t="s">
        <v>18</v>
      </c>
      <c r="D12" s="21">
        <v>50</v>
      </c>
      <c r="E12" s="21"/>
      <c r="F12" s="21" t="str">
        <f t="shared" si="1"/>
        <v>TXA05</v>
      </c>
      <c r="G12" s="32">
        <v>40</v>
      </c>
      <c r="H12" s="1">
        <v>1</v>
      </c>
      <c r="I12" s="1" t="s">
        <v>0</v>
      </c>
      <c r="J12" s="44">
        <f t="shared" si="0"/>
        <v>5</v>
      </c>
      <c r="K12" s="47"/>
      <c r="L12" s="47"/>
    </row>
    <row r="13" spans="2:12" x14ac:dyDescent="0.55000000000000004">
      <c r="B13" s="21" t="s">
        <v>13</v>
      </c>
      <c r="C13" s="21" t="s">
        <v>18</v>
      </c>
      <c r="D13" s="21">
        <v>50</v>
      </c>
      <c r="E13" s="21"/>
      <c r="F13" s="21" t="str">
        <f t="shared" si="1"/>
        <v>RXA06</v>
      </c>
      <c r="G13" s="32">
        <v>40</v>
      </c>
      <c r="H13" s="1">
        <v>1</v>
      </c>
      <c r="I13" s="1" t="s">
        <v>0</v>
      </c>
      <c r="J13" s="44">
        <f t="shared" si="0"/>
        <v>6</v>
      </c>
      <c r="K13" s="47"/>
      <c r="L13" s="47"/>
    </row>
    <row r="14" spans="2:12" x14ac:dyDescent="0.55000000000000004">
      <c r="B14" s="21" t="s">
        <v>13</v>
      </c>
      <c r="C14" s="21" t="s">
        <v>18</v>
      </c>
      <c r="D14" s="21">
        <v>50</v>
      </c>
      <c r="E14" s="21"/>
      <c r="F14" s="21" t="str">
        <f t="shared" si="1"/>
        <v>TXA06</v>
      </c>
      <c r="G14" s="32">
        <v>40</v>
      </c>
      <c r="H14" s="1">
        <v>1</v>
      </c>
      <c r="I14" s="1" t="s">
        <v>0</v>
      </c>
      <c r="J14" s="44">
        <f t="shared" si="0"/>
        <v>6</v>
      </c>
      <c r="K14" s="47"/>
      <c r="L14" s="47"/>
    </row>
    <row r="15" spans="2:12" x14ac:dyDescent="0.55000000000000004">
      <c r="B15" s="21" t="s">
        <v>13</v>
      </c>
      <c r="C15" s="21" t="s">
        <v>18</v>
      </c>
      <c r="D15" s="21">
        <v>50</v>
      </c>
      <c r="E15" s="21"/>
      <c r="F15" s="21" t="str">
        <f t="shared" si="1"/>
        <v>RXA07</v>
      </c>
      <c r="G15" s="32">
        <v>40</v>
      </c>
      <c r="H15" s="1">
        <v>1</v>
      </c>
      <c r="I15" s="1" t="s">
        <v>0</v>
      </c>
      <c r="J15" s="44">
        <f t="shared" si="0"/>
        <v>7</v>
      </c>
      <c r="K15" s="47"/>
      <c r="L15" s="47"/>
    </row>
    <row r="16" spans="2:12" x14ac:dyDescent="0.55000000000000004">
      <c r="B16" s="21" t="s">
        <v>13</v>
      </c>
      <c r="C16" s="21" t="s">
        <v>18</v>
      </c>
      <c r="D16" s="21">
        <v>50</v>
      </c>
      <c r="E16" s="21"/>
      <c r="F16" s="21" t="str">
        <f t="shared" si="1"/>
        <v>TXA07</v>
      </c>
      <c r="G16" s="32">
        <v>40</v>
      </c>
      <c r="H16" s="1">
        <v>1</v>
      </c>
      <c r="I16" s="1" t="s">
        <v>0</v>
      </c>
      <c r="J16" s="44">
        <f t="shared" si="0"/>
        <v>7</v>
      </c>
      <c r="K16" s="47"/>
      <c r="L16" s="47"/>
    </row>
    <row r="17" spans="2:12" x14ac:dyDescent="0.55000000000000004">
      <c r="B17" s="21" t="s">
        <v>13</v>
      </c>
      <c r="C17" s="21" t="s">
        <v>18</v>
      </c>
      <c r="D17" s="21">
        <v>50</v>
      </c>
      <c r="E17" s="21"/>
      <c r="F17" s="21" t="str">
        <f t="shared" si="1"/>
        <v>RXA08</v>
      </c>
      <c r="G17" s="32">
        <v>40</v>
      </c>
      <c r="H17" s="1">
        <v>1</v>
      </c>
      <c r="I17" s="1" t="s">
        <v>0</v>
      </c>
      <c r="J17" s="44">
        <f t="shared" si="0"/>
        <v>8</v>
      </c>
      <c r="K17" s="47"/>
      <c r="L17" s="47"/>
    </row>
    <row r="18" spans="2:12" x14ac:dyDescent="0.55000000000000004">
      <c r="B18" s="21" t="s">
        <v>13</v>
      </c>
      <c r="C18" s="21" t="s">
        <v>18</v>
      </c>
      <c r="D18" s="21">
        <v>50</v>
      </c>
      <c r="E18" s="21"/>
      <c r="F18" s="21" t="str">
        <f t="shared" si="1"/>
        <v>TXA08</v>
      </c>
      <c r="G18" s="32">
        <v>40</v>
      </c>
      <c r="H18" s="1">
        <v>1</v>
      </c>
      <c r="I18" s="1" t="s">
        <v>0</v>
      </c>
      <c r="J18" s="44">
        <f t="shared" si="0"/>
        <v>8</v>
      </c>
      <c r="K18" s="47"/>
      <c r="L18" s="47"/>
    </row>
    <row r="19" spans="2:12" x14ac:dyDescent="0.55000000000000004">
      <c r="B19" s="21" t="s">
        <v>13</v>
      </c>
      <c r="C19" s="21" t="s">
        <v>18</v>
      </c>
      <c r="D19" s="21">
        <v>50</v>
      </c>
      <c r="E19" s="21"/>
      <c r="F19" s="21" t="str">
        <f t="shared" si="1"/>
        <v>RXA09</v>
      </c>
      <c r="G19" s="32">
        <v>40</v>
      </c>
      <c r="H19" s="1">
        <v>1</v>
      </c>
      <c r="I19" s="1" t="s">
        <v>0</v>
      </c>
      <c r="J19" s="44">
        <f t="shared" si="0"/>
        <v>9</v>
      </c>
      <c r="K19" s="68"/>
      <c r="L19" s="69"/>
    </row>
    <row r="20" spans="2:12" x14ac:dyDescent="0.55000000000000004">
      <c r="B20" s="21" t="s">
        <v>13</v>
      </c>
      <c r="C20" s="21" t="s">
        <v>18</v>
      </c>
      <c r="D20" s="21">
        <v>50</v>
      </c>
      <c r="E20" s="21"/>
      <c r="F20" s="21" t="str">
        <f t="shared" si="1"/>
        <v>TXA09</v>
      </c>
      <c r="G20" s="32">
        <v>40</v>
      </c>
      <c r="H20" s="1">
        <v>1</v>
      </c>
      <c r="I20" s="1" t="s">
        <v>0</v>
      </c>
      <c r="J20" s="44">
        <f t="shared" si="0"/>
        <v>9</v>
      </c>
      <c r="K20" s="68"/>
      <c r="L20" s="69"/>
    </row>
    <row r="21" spans="2:12" x14ac:dyDescent="0.55000000000000004">
      <c r="B21" s="21" t="s">
        <v>13</v>
      </c>
      <c r="C21" s="21" t="s">
        <v>18</v>
      </c>
      <c r="D21" s="21">
        <v>50</v>
      </c>
      <c r="E21" s="21"/>
      <c r="F21" s="21" t="str">
        <f t="shared" si="1"/>
        <v>RXA10</v>
      </c>
      <c r="G21" s="32">
        <v>40</v>
      </c>
      <c r="H21" s="1">
        <v>1</v>
      </c>
      <c r="I21" s="1" t="s">
        <v>0</v>
      </c>
      <c r="J21" s="44">
        <f t="shared" si="0"/>
        <v>10</v>
      </c>
      <c r="K21" s="68"/>
      <c r="L21" s="69"/>
    </row>
    <row r="22" spans="2:12" x14ac:dyDescent="0.55000000000000004">
      <c r="B22" s="21" t="s">
        <v>13</v>
      </c>
      <c r="C22" s="21" t="s">
        <v>18</v>
      </c>
      <c r="D22" s="21">
        <v>50</v>
      </c>
      <c r="E22" s="21"/>
      <c r="F22" s="21" t="str">
        <f t="shared" si="1"/>
        <v>TXA10</v>
      </c>
      <c r="G22" s="32">
        <v>40</v>
      </c>
      <c r="H22" s="1">
        <v>1</v>
      </c>
      <c r="I22" s="1" t="s">
        <v>0</v>
      </c>
      <c r="J22" s="44">
        <f t="shared" si="0"/>
        <v>10</v>
      </c>
      <c r="K22" s="68"/>
      <c r="L22" s="69"/>
    </row>
    <row r="23" spans="2:12" x14ac:dyDescent="0.55000000000000004">
      <c r="B23" s="21" t="s">
        <v>13</v>
      </c>
      <c r="C23" s="21" t="s">
        <v>18</v>
      </c>
      <c r="D23" s="21">
        <v>50</v>
      </c>
      <c r="E23" s="21"/>
      <c r="F23" s="21" t="str">
        <f t="shared" si="1"/>
        <v>RXA11</v>
      </c>
      <c r="G23" s="32">
        <v>40</v>
      </c>
      <c r="H23" s="1">
        <v>1</v>
      </c>
      <c r="I23" s="1" t="s">
        <v>0</v>
      </c>
      <c r="J23" s="44">
        <f t="shared" si="0"/>
        <v>11</v>
      </c>
      <c r="K23" s="68"/>
      <c r="L23" s="69"/>
    </row>
    <row r="24" spans="2:12" x14ac:dyDescent="0.55000000000000004">
      <c r="B24" s="21" t="s">
        <v>13</v>
      </c>
      <c r="C24" s="21" t="s">
        <v>18</v>
      </c>
      <c r="D24" s="21">
        <v>50</v>
      </c>
      <c r="E24" s="21"/>
      <c r="F24" s="21" t="str">
        <f t="shared" si="1"/>
        <v>TXA11</v>
      </c>
      <c r="G24" s="32">
        <v>40</v>
      </c>
      <c r="H24" s="1">
        <v>1</v>
      </c>
      <c r="I24" s="1" t="s">
        <v>0</v>
      </c>
      <c r="J24" s="44">
        <f t="shared" si="0"/>
        <v>11</v>
      </c>
      <c r="K24" s="68"/>
      <c r="L24" s="69"/>
    </row>
    <row r="25" spans="2:12" x14ac:dyDescent="0.55000000000000004">
      <c r="B25" s="21" t="s">
        <v>13</v>
      </c>
      <c r="C25" s="21" t="s">
        <v>18</v>
      </c>
      <c r="D25" s="21">
        <v>50</v>
      </c>
      <c r="E25" s="21"/>
      <c r="F25" s="21" t="str">
        <f t="shared" si="1"/>
        <v>RXA12</v>
      </c>
      <c r="G25" s="32">
        <v>40</v>
      </c>
      <c r="H25" s="1">
        <v>1</v>
      </c>
      <c r="I25" s="1" t="s">
        <v>0</v>
      </c>
      <c r="J25" s="44">
        <f t="shared" si="0"/>
        <v>12</v>
      </c>
      <c r="K25" s="47"/>
      <c r="L25" s="47"/>
    </row>
    <row r="26" spans="2:12" ht="14.7" thickBot="1" x14ac:dyDescent="0.6">
      <c r="B26" s="22" t="s">
        <v>13</v>
      </c>
      <c r="C26" s="22" t="s">
        <v>18</v>
      </c>
      <c r="D26" s="22">
        <v>50</v>
      </c>
      <c r="E26" s="22"/>
      <c r="F26" s="22" t="str">
        <f t="shared" si="1"/>
        <v>TXA12</v>
      </c>
      <c r="G26" s="32">
        <v>40</v>
      </c>
      <c r="H26" s="1">
        <v>1</v>
      </c>
      <c r="I26" s="1" t="s">
        <v>0</v>
      </c>
      <c r="J26" s="44">
        <f t="shared" si="0"/>
        <v>12</v>
      </c>
      <c r="K26" s="47"/>
      <c r="L26" s="47"/>
    </row>
    <row r="27" spans="2:12" ht="14.7" thickTop="1" x14ac:dyDescent="0.55000000000000004">
      <c r="B27" s="23" t="s">
        <v>13</v>
      </c>
      <c r="C27" s="23" t="s">
        <v>18</v>
      </c>
      <c r="D27" s="23">
        <v>50</v>
      </c>
      <c r="E27" s="23"/>
      <c r="F27" s="23" t="s">
        <v>5</v>
      </c>
      <c r="G27" s="32">
        <v>40</v>
      </c>
      <c r="H27" s="1">
        <v>1</v>
      </c>
      <c r="I27" s="1" t="s">
        <v>0</v>
      </c>
      <c r="J27" s="44">
        <f t="shared" si="0"/>
        <v>13</v>
      </c>
      <c r="K27" s="47"/>
      <c r="L27" s="47"/>
    </row>
    <row r="28" spans="2:12" x14ac:dyDescent="0.55000000000000004">
      <c r="B28" s="24" t="s">
        <v>13</v>
      </c>
      <c r="C28" s="24" t="s">
        <v>18</v>
      </c>
      <c r="D28" s="24">
        <v>50</v>
      </c>
      <c r="E28" s="24"/>
      <c r="F28" s="24" t="str">
        <f>SUBSTITUTE(F27,"RX", "TX")</f>
        <v>TXB01</v>
      </c>
      <c r="G28" s="32">
        <v>40</v>
      </c>
      <c r="H28" s="1">
        <v>1</v>
      </c>
      <c r="I28" s="1" t="s">
        <v>0</v>
      </c>
      <c r="J28" s="44">
        <f t="shared" si="0"/>
        <v>13</v>
      </c>
      <c r="K28" s="47"/>
      <c r="L28" s="47"/>
    </row>
    <row r="29" spans="2:12" x14ac:dyDescent="0.55000000000000004">
      <c r="B29" s="24" t="s">
        <v>13</v>
      </c>
      <c r="C29" s="24" t="s">
        <v>18</v>
      </c>
      <c r="D29" s="24">
        <v>50</v>
      </c>
      <c r="E29" s="24"/>
      <c r="F29" s="24" t="str">
        <f>LEFT(F27,3)&amp;TEXT(RIGHT(F27,2)+1,"#00")</f>
        <v>RXB02</v>
      </c>
      <c r="G29" s="32">
        <v>40</v>
      </c>
      <c r="H29" s="1">
        <v>1</v>
      </c>
      <c r="I29" s="1" t="s">
        <v>0</v>
      </c>
      <c r="J29" s="44">
        <f t="shared" si="0"/>
        <v>14</v>
      </c>
      <c r="K29" s="68"/>
      <c r="L29" s="69"/>
    </row>
    <row r="30" spans="2:12" x14ac:dyDescent="0.55000000000000004">
      <c r="B30" s="24" t="s">
        <v>13</v>
      </c>
      <c r="C30" s="24" t="s">
        <v>18</v>
      </c>
      <c r="D30" s="24">
        <v>50</v>
      </c>
      <c r="E30" s="24"/>
      <c r="F30" s="24" t="str">
        <f>LEFT(F28,3)&amp;TEXT(RIGHT(F28,2)+1,"#00")</f>
        <v>TXB02</v>
      </c>
      <c r="G30" s="32">
        <v>40</v>
      </c>
      <c r="H30" s="1">
        <v>1</v>
      </c>
      <c r="I30" s="1" t="s">
        <v>0</v>
      </c>
      <c r="J30" s="44">
        <f t="shared" si="0"/>
        <v>14</v>
      </c>
      <c r="K30" s="68"/>
      <c r="L30" s="69"/>
    </row>
    <row r="31" spans="2:12" x14ac:dyDescent="0.55000000000000004">
      <c r="B31" s="24" t="s">
        <v>13</v>
      </c>
      <c r="C31" s="24" t="s">
        <v>18</v>
      </c>
      <c r="D31" s="24">
        <v>50</v>
      </c>
      <c r="E31" s="24"/>
      <c r="F31" s="24" t="str">
        <f t="shared" ref="F31:F50" si="2">LEFT(F29,3)&amp;TEXT(RIGHT(F29,2)+1,"#00")</f>
        <v>RXB03</v>
      </c>
      <c r="G31" s="32">
        <v>40</v>
      </c>
      <c r="H31" s="1">
        <v>1</v>
      </c>
      <c r="I31" s="1" t="s">
        <v>0</v>
      </c>
      <c r="J31" s="44">
        <f t="shared" si="0"/>
        <v>15</v>
      </c>
      <c r="K31" s="68"/>
      <c r="L31" s="69"/>
    </row>
    <row r="32" spans="2:12" x14ac:dyDescent="0.55000000000000004">
      <c r="B32" s="24" t="s">
        <v>13</v>
      </c>
      <c r="C32" s="24" t="s">
        <v>18</v>
      </c>
      <c r="D32" s="24">
        <v>50</v>
      </c>
      <c r="E32" s="24"/>
      <c r="F32" s="24" t="str">
        <f t="shared" si="2"/>
        <v>TXB03</v>
      </c>
      <c r="G32" s="32">
        <v>40</v>
      </c>
      <c r="H32" s="1">
        <v>1</v>
      </c>
      <c r="I32" s="1" t="s">
        <v>0</v>
      </c>
      <c r="J32" s="44">
        <f t="shared" si="0"/>
        <v>15</v>
      </c>
      <c r="K32" s="68"/>
      <c r="L32" s="69"/>
    </row>
    <row r="33" spans="2:12" x14ac:dyDescent="0.55000000000000004">
      <c r="B33" s="24" t="s">
        <v>13</v>
      </c>
      <c r="C33" s="24" t="s">
        <v>18</v>
      </c>
      <c r="D33" s="24">
        <v>50</v>
      </c>
      <c r="E33" s="24"/>
      <c r="F33" s="24" t="str">
        <f t="shared" si="2"/>
        <v>RXB04</v>
      </c>
      <c r="G33" s="32">
        <v>40</v>
      </c>
      <c r="H33" s="1">
        <v>1</v>
      </c>
      <c r="I33" s="1" t="s">
        <v>0</v>
      </c>
      <c r="J33" s="44">
        <f t="shared" si="0"/>
        <v>16</v>
      </c>
      <c r="K33" s="68"/>
      <c r="L33" s="69"/>
    </row>
    <row r="34" spans="2:12" x14ac:dyDescent="0.55000000000000004">
      <c r="B34" s="24" t="s">
        <v>13</v>
      </c>
      <c r="C34" s="24" t="s">
        <v>18</v>
      </c>
      <c r="D34" s="24">
        <v>50</v>
      </c>
      <c r="E34" s="24"/>
      <c r="F34" s="24" t="str">
        <f t="shared" si="2"/>
        <v>TXB04</v>
      </c>
      <c r="G34" s="32">
        <v>40</v>
      </c>
      <c r="H34" s="1">
        <v>1</v>
      </c>
      <c r="I34" s="1" t="s">
        <v>0</v>
      </c>
      <c r="J34" s="44">
        <f t="shared" si="0"/>
        <v>16</v>
      </c>
      <c r="K34" s="68"/>
      <c r="L34" s="69"/>
    </row>
    <row r="35" spans="2:12" x14ac:dyDescent="0.55000000000000004">
      <c r="B35" s="24" t="s">
        <v>13</v>
      </c>
      <c r="C35" s="24" t="s">
        <v>18</v>
      </c>
      <c r="D35" s="24">
        <v>50</v>
      </c>
      <c r="E35" s="24"/>
      <c r="F35" s="24" t="str">
        <f t="shared" si="2"/>
        <v>RXB05</v>
      </c>
      <c r="G35" s="32">
        <v>40</v>
      </c>
      <c r="H35" s="1">
        <v>1</v>
      </c>
      <c r="I35" s="1" t="s">
        <v>0</v>
      </c>
      <c r="J35" s="44">
        <f t="shared" si="0"/>
        <v>17</v>
      </c>
      <c r="K35" s="57"/>
      <c r="L35" s="57"/>
    </row>
    <row r="36" spans="2:12" x14ac:dyDescent="0.55000000000000004">
      <c r="B36" s="24" t="s">
        <v>13</v>
      </c>
      <c r="C36" s="24" t="s">
        <v>18</v>
      </c>
      <c r="D36" s="24">
        <v>50</v>
      </c>
      <c r="E36" s="24"/>
      <c r="F36" s="24" t="str">
        <f t="shared" si="2"/>
        <v>TXB05</v>
      </c>
      <c r="G36" s="32">
        <v>40</v>
      </c>
      <c r="H36" s="1">
        <v>1</v>
      </c>
      <c r="I36" s="1" t="s">
        <v>0</v>
      </c>
      <c r="J36" s="44">
        <f t="shared" si="0"/>
        <v>17</v>
      </c>
      <c r="K36" s="57"/>
      <c r="L36" s="57"/>
    </row>
    <row r="37" spans="2:12" x14ac:dyDescent="0.55000000000000004">
      <c r="B37" s="24" t="s">
        <v>13</v>
      </c>
      <c r="C37" s="24" t="s">
        <v>18</v>
      </c>
      <c r="D37" s="24">
        <v>50</v>
      </c>
      <c r="E37" s="24"/>
      <c r="F37" s="24" t="str">
        <f t="shared" si="2"/>
        <v>RXB06</v>
      </c>
      <c r="G37" s="32">
        <v>40</v>
      </c>
      <c r="H37" s="1">
        <v>1</v>
      </c>
      <c r="I37" s="1" t="s">
        <v>0</v>
      </c>
      <c r="J37" s="44">
        <f t="shared" si="0"/>
        <v>18</v>
      </c>
      <c r="K37" s="57"/>
      <c r="L37" s="57"/>
    </row>
    <row r="38" spans="2:12" x14ac:dyDescent="0.55000000000000004">
      <c r="B38" s="24" t="s">
        <v>13</v>
      </c>
      <c r="C38" s="24" t="s">
        <v>18</v>
      </c>
      <c r="D38" s="24">
        <v>50</v>
      </c>
      <c r="E38" s="24"/>
      <c r="F38" s="24" t="str">
        <f t="shared" si="2"/>
        <v>TXB06</v>
      </c>
      <c r="G38" s="32">
        <v>40</v>
      </c>
      <c r="H38" s="1">
        <v>1</v>
      </c>
      <c r="I38" s="1" t="s">
        <v>0</v>
      </c>
      <c r="J38" s="44">
        <f t="shared" si="0"/>
        <v>18</v>
      </c>
      <c r="K38" s="57"/>
      <c r="L38" s="57"/>
    </row>
    <row r="39" spans="2:12" x14ac:dyDescent="0.55000000000000004">
      <c r="B39" s="24" t="s">
        <v>13</v>
      </c>
      <c r="C39" s="24" t="s">
        <v>18</v>
      </c>
      <c r="D39" s="24">
        <v>50</v>
      </c>
      <c r="E39" s="24"/>
      <c r="F39" s="24" t="str">
        <f t="shared" si="2"/>
        <v>RXB07</v>
      </c>
      <c r="G39" s="32">
        <v>40</v>
      </c>
      <c r="H39" s="1">
        <v>1</v>
      </c>
      <c r="I39" s="1" t="s">
        <v>0</v>
      </c>
      <c r="J39" s="44">
        <f t="shared" si="0"/>
        <v>19</v>
      </c>
      <c r="K39" s="57"/>
      <c r="L39" s="57"/>
    </row>
    <row r="40" spans="2:12" x14ac:dyDescent="0.55000000000000004">
      <c r="B40" s="24" t="s">
        <v>13</v>
      </c>
      <c r="C40" s="24" t="s">
        <v>18</v>
      </c>
      <c r="D40" s="24">
        <v>50</v>
      </c>
      <c r="E40" s="24"/>
      <c r="F40" s="24" t="str">
        <f t="shared" si="2"/>
        <v>TXB07</v>
      </c>
      <c r="G40" s="32">
        <v>40</v>
      </c>
      <c r="H40" s="1">
        <v>1</v>
      </c>
      <c r="I40" s="1" t="s">
        <v>0</v>
      </c>
      <c r="J40" s="44">
        <f t="shared" si="0"/>
        <v>19</v>
      </c>
      <c r="K40" s="57"/>
      <c r="L40" s="57"/>
    </row>
    <row r="41" spans="2:12" x14ac:dyDescent="0.55000000000000004">
      <c r="B41" s="24" t="s">
        <v>13</v>
      </c>
      <c r="C41" s="24" t="s">
        <v>18</v>
      </c>
      <c r="D41" s="24">
        <v>50</v>
      </c>
      <c r="E41" s="24"/>
      <c r="F41" s="24" t="str">
        <f t="shared" si="2"/>
        <v>RXB08</v>
      </c>
      <c r="G41" s="32">
        <v>40</v>
      </c>
      <c r="H41" s="1">
        <v>1</v>
      </c>
      <c r="I41" s="1" t="s">
        <v>0</v>
      </c>
      <c r="J41" s="44">
        <f t="shared" si="0"/>
        <v>20</v>
      </c>
      <c r="K41" s="70"/>
      <c r="L41" s="57"/>
    </row>
    <row r="42" spans="2:12" x14ac:dyDescent="0.55000000000000004">
      <c r="B42" s="24" t="s">
        <v>13</v>
      </c>
      <c r="C42" s="24" t="s">
        <v>18</v>
      </c>
      <c r="D42" s="24">
        <v>50</v>
      </c>
      <c r="E42" s="24"/>
      <c r="F42" s="24" t="str">
        <f t="shared" si="2"/>
        <v>TXB08</v>
      </c>
      <c r="G42" s="32">
        <v>40</v>
      </c>
      <c r="H42" s="1">
        <v>1</v>
      </c>
      <c r="I42" s="1" t="s">
        <v>0</v>
      </c>
      <c r="J42" s="44">
        <f t="shared" si="0"/>
        <v>20</v>
      </c>
      <c r="K42" s="47"/>
      <c r="L42" s="57"/>
    </row>
    <row r="43" spans="2:12" x14ac:dyDescent="0.55000000000000004">
      <c r="B43" s="24" t="s">
        <v>13</v>
      </c>
      <c r="C43" s="24" t="s">
        <v>18</v>
      </c>
      <c r="D43" s="24">
        <v>50</v>
      </c>
      <c r="E43" s="24"/>
      <c r="F43" s="24" t="str">
        <f t="shared" si="2"/>
        <v>RXB09</v>
      </c>
      <c r="G43" s="32">
        <v>40</v>
      </c>
      <c r="H43" s="1">
        <v>1</v>
      </c>
      <c r="I43" s="1" t="s">
        <v>0</v>
      </c>
      <c r="J43" s="44">
        <f t="shared" si="0"/>
        <v>21</v>
      </c>
      <c r="L43" s="57"/>
    </row>
    <row r="44" spans="2:12" x14ac:dyDescent="0.55000000000000004">
      <c r="B44" s="24" t="s">
        <v>13</v>
      </c>
      <c r="C44" s="24" t="s">
        <v>18</v>
      </c>
      <c r="D44" s="24">
        <v>50</v>
      </c>
      <c r="E44" s="24"/>
      <c r="F44" s="24" t="str">
        <f t="shared" si="2"/>
        <v>TXB09</v>
      </c>
      <c r="G44" s="32">
        <v>40</v>
      </c>
      <c r="H44" s="1">
        <v>1</v>
      </c>
      <c r="I44" s="1" t="s">
        <v>0</v>
      </c>
      <c r="J44" s="44">
        <f t="shared" si="0"/>
        <v>21</v>
      </c>
      <c r="K44" s="47"/>
      <c r="L44" s="57"/>
    </row>
    <row r="45" spans="2:12" x14ac:dyDescent="0.55000000000000004">
      <c r="B45" s="24" t="s">
        <v>13</v>
      </c>
      <c r="C45" s="24" t="s">
        <v>18</v>
      </c>
      <c r="D45" s="24">
        <v>50</v>
      </c>
      <c r="E45" s="24"/>
      <c r="F45" s="24" t="str">
        <f t="shared" si="2"/>
        <v>RXB10</v>
      </c>
      <c r="G45" s="32">
        <v>40</v>
      </c>
      <c r="H45" s="1">
        <v>1</v>
      </c>
      <c r="I45" s="1" t="s">
        <v>0</v>
      </c>
      <c r="J45" s="44">
        <f t="shared" si="0"/>
        <v>22</v>
      </c>
      <c r="L45" s="57"/>
    </row>
    <row r="46" spans="2:12" x14ac:dyDescent="0.55000000000000004">
      <c r="B46" s="24" t="s">
        <v>13</v>
      </c>
      <c r="C46" s="24" t="s">
        <v>18</v>
      </c>
      <c r="D46" s="24">
        <v>50</v>
      </c>
      <c r="E46" s="24"/>
      <c r="F46" s="24" t="str">
        <f t="shared" si="2"/>
        <v>TXB10</v>
      </c>
      <c r="G46" s="32">
        <v>40</v>
      </c>
      <c r="H46" s="1">
        <v>1</v>
      </c>
      <c r="I46" s="1" t="s">
        <v>0</v>
      </c>
      <c r="J46" s="44">
        <f t="shared" si="0"/>
        <v>22</v>
      </c>
      <c r="K46" s="47"/>
      <c r="L46" s="57"/>
    </row>
    <row r="47" spans="2:12" x14ac:dyDescent="0.55000000000000004">
      <c r="B47" s="24" t="s">
        <v>13</v>
      </c>
      <c r="C47" s="24" t="s">
        <v>18</v>
      </c>
      <c r="D47" s="24">
        <v>50</v>
      </c>
      <c r="E47" s="24"/>
      <c r="F47" s="24" t="str">
        <f t="shared" si="2"/>
        <v>RXB11</v>
      </c>
      <c r="G47" s="32">
        <v>40</v>
      </c>
      <c r="H47" s="1">
        <v>1</v>
      </c>
      <c r="I47" s="1" t="s">
        <v>0</v>
      </c>
      <c r="J47" s="44">
        <f t="shared" si="0"/>
        <v>23</v>
      </c>
      <c r="K47" s="47"/>
      <c r="L47" s="57"/>
    </row>
    <row r="48" spans="2:12" x14ac:dyDescent="0.55000000000000004">
      <c r="B48" s="24" t="s">
        <v>13</v>
      </c>
      <c r="C48" s="24" t="s">
        <v>18</v>
      </c>
      <c r="D48" s="24">
        <v>50</v>
      </c>
      <c r="E48" s="24"/>
      <c r="F48" s="24" t="str">
        <f t="shared" si="2"/>
        <v>TXB11</v>
      </c>
      <c r="G48" s="32">
        <v>40</v>
      </c>
      <c r="H48" s="1">
        <v>1</v>
      </c>
      <c r="I48" s="1" t="s">
        <v>0</v>
      </c>
      <c r="J48" s="44">
        <f t="shared" si="0"/>
        <v>23</v>
      </c>
      <c r="K48" s="47"/>
      <c r="L48" s="57"/>
    </row>
    <row r="49" spans="2:12" x14ac:dyDescent="0.55000000000000004">
      <c r="B49" s="24" t="s">
        <v>13</v>
      </c>
      <c r="C49" s="24" t="s">
        <v>18</v>
      </c>
      <c r="D49" s="24">
        <v>50</v>
      </c>
      <c r="E49" s="24"/>
      <c r="F49" s="24" t="str">
        <f t="shared" si="2"/>
        <v>RXB12</v>
      </c>
      <c r="G49" s="32">
        <v>40</v>
      </c>
      <c r="H49" s="1">
        <v>1</v>
      </c>
      <c r="I49" s="1" t="s">
        <v>0</v>
      </c>
      <c r="J49" s="44">
        <f t="shared" si="0"/>
        <v>24</v>
      </c>
      <c r="K49" s="53" t="s">
        <v>25</v>
      </c>
      <c r="L49" s="57" t="s">
        <v>36</v>
      </c>
    </row>
    <row r="50" spans="2:12" ht="14.7" thickBot="1" x14ac:dyDescent="0.6">
      <c r="B50" s="25" t="s">
        <v>13</v>
      </c>
      <c r="C50" s="25" t="s">
        <v>18</v>
      </c>
      <c r="D50" s="25">
        <v>50</v>
      </c>
      <c r="E50" s="25"/>
      <c r="F50" s="25" t="str">
        <f t="shared" si="2"/>
        <v>TXB12</v>
      </c>
      <c r="G50" s="33">
        <v>40</v>
      </c>
      <c r="H50" s="14">
        <v>1</v>
      </c>
      <c r="I50" s="14" t="s">
        <v>0</v>
      </c>
      <c r="J50" s="45">
        <f t="shared" si="0"/>
        <v>24</v>
      </c>
      <c r="K50" s="45" t="s">
        <v>26</v>
      </c>
      <c r="L50" s="45" t="s">
        <v>36</v>
      </c>
    </row>
    <row r="51" spans="2:12" ht="14.7" thickTop="1" x14ac:dyDescent="0.55000000000000004">
      <c r="B51" s="26" t="s">
        <v>14</v>
      </c>
      <c r="C51" s="26" t="s">
        <v>27</v>
      </c>
      <c r="D51" s="26"/>
      <c r="E51" s="26"/>
      <c r="F51" s="26" t="s">
        <v>3</v>
      </c>
      <c r="G51" s="34">
        <v>38</v>
      </c>
      <c r="H51" s="13">
        <v>1</v>
      </c>
      <c r="I51" s="13" t="s">
        <v>0</v>
      </c>
      <c r="J51" s="43">
        <v>1</v>
      </c>
      <c r="K51" s="52" t="s">
        <v>22</v>
      </c>
      <c r="L51" s="57" t="s">
        <v>35</v>
      </c>
    </row>
    <row r="52" spans="2:12" x14ac:dyDescent="0.55000000000000004">
      <c r="B52" s="27" t="s">
        <v>14</v>
      </c>
      <c r="C52" s="27" t="s">
        <v>27</v>
      </c>
      <c r="D52" s="27"/>
      <c r="E52" s="27"/>
      <c r="F52" s="27" t="str">
        <f>SUBSTITUTE(F51,"RX", "TX")</f>
        <v>TXA01</v>
      </c>
      <c r="G52" s="32">
        <v>38</v>
      </c>
      <c r="H52" s="1">
        <v>1</v>
      </c>
      <c r="I52" s="1" t="s">
        <v>0</v>
      </c>
      <c r="J52" s="44">
        <v>1</v>
      </c>
      <c r="K52" s="47"/>
      <c r="L52" s="57"/>
    </row>
    <row r="53" spans="2:12" x14ac:dyDescent="0.55000000000000004">
      <c r="B53" s="27" t="s">
        <v>14</v>
      </c>
      <c r="C53" s="27" t="s">
        <v>27</v>
      </c>
      <c r="D53" s="27"/>
      <c r="E53" s="27"/>
      <c r="F53" s="27" t="str">
        <f>LEFT(F51,3)&amp;TEXT(RIGHT(F51,2)+1,"#00")</f>
        <v>RXA02</v>
      </c>
      <c r="G53" s="32">
        <v>38</v>
      </c>
      <c r="H53" s="1">
        <v>1</v>
      </c>
      <c r="I53" s="1" t="s">
        <v>0</v>
      </c>
      <c r="J53" s="44">
        <f t="shared" si="0"/>
        <v>2</v>
      </c>
      <c r="K53" s="52" t="s">
        <v>21</v>
      </c>
      <c r="L53" s="47" t="s">
        <v>35</v>
      </c>
    </row>
    <row r="54" spans="2:12" x14ac:dyDescent="0.55000000000000004">
      <c r="B54" s="27" t="s">
        <v>14</v>
      </c>
      <c r="C54" s="27" t="s">
        <v>27</v>
      </c>
      <c r="D54" s="27"/>
      <c r="E54" s="27"/>
      <c r="F54" s="27" t="str">
        <f>LEFT(F52,3)&amp;TEXT(RIGHT(F52,2)+1,"#00")</f>
        <v>TXA02</v>
      </c>
      <c r="G54" s="32">
        <v>38</v>
      </c>
      <c r="H54" s="1">
        <v>1</v>
      </c>
      <c r="I54" s="1" t="s">
        <v>0</v>
      </c>
      <c r="J54" s="44">
        <f t="shared" si="0"/>
        <v>2</v>
      </c>
      <c r="K54" s="47"/>
      <c r="L54" s="47"/>
    </row>
    <row r="55" spans="2:12" x14ac:dyDescent="0.55000000000000004">
      <c r="B55" s="27" t="s">
        <v>14</v>
      </c>
      <c r="C55" s="27" t="s">
        <v>27</v>
      </c>
      <c r="D55" s="27"/>
      <c r="E55" s="27"/>
      <c r="F55" s="27" t="str">
        <f t="shared" ref="F55:F74" si="3">LEFT(F53,3)&amp;TEXT(RIGHT(F53,2)+1,"#00")</f>
        <v>RXA03</v>
      </c>
      <c r="G55" s="32">
        <v>38</v>
      </c>
      <c r="H55" s="1">
        <v>1</v>
      </c>
      <c r="I55" s="1" t="s">
        <v>0</v>
      </c>
      <c r="J55" s="44">
        <f t="shared" si="0"/>
        <v>3</v>
      </c>
      <c r="K55" s="52" t="s">
        <v>20</v>
      </c>
      <c r="L55" s="47" t="s">
        <v>35</v>
      </c>
    </row>
    <row r="56" spans="2:12" x14ac:dyDescent="0.55000000000000004">
      <c r="B56" s="27" t="s">
        <v>14</v>
      </c>
      <c r="C56" s="27" t="s">
        <v>27</v>
      </c>
      <c r="D56" s="27"/>
      <c r="E56" s="27"/>
      <c r="F56" s="27" t="str">
        <f t="shared" si="3"/>
        <v>TXA03</v>
      </c>
      <c r="G56" s="32">
        <v>38</v>
      </c>
      <c r="H56" s="1">
        <v>1</v>
      </c>
      <c r="I56" s="1" t="s">
        <v>0</v>
      </c>
      <c r="J56" s="44">
        <f t="shared" si="0"/>
        <v>3</v>
      </c>
      <c r="K56" s="47"/>
      <c r="L56" s="47"/>
    </row>
    <row r="57" spans="2:12" x14ac:dyDescent="0.55000000000000004">
      <c r="B57" s="27" t="s">
        <v>14</v>
      </c>
      <c r="C57" s="27" t="s">
        <v>27</v>
      </c>
      <c r="D57" s="27"/>
      <c r="E57" s="27"/>
      <c r="F57" s="27" t="str">
        <f t="shared" si="3"/>
        <v>RXA04</v>
      </c>
      <c r="G57" s="32">
        <v>38</v>
      </c>
      <c r="H57" s="1">
        <v>1</v>
      </c>
      <c r="I57" s="1" t="s">
        <v>0</v>
      </c>
      <c r="J57" s="44">
        <f t="shared" si="0"/>
        <v>4</v>
      </c>
      <c r="K57" s="52" t="s">
        <v>19</v>
      </c>
      <c r="L57" s="47" t="s">
        <v>35</v>
      </c>
    </row>
    <row r="58" spans="2:12" x14ac:dyDescent="0.55000000000000004">
      <c r="B58" s="27" t="s">
        <v>14</v>
      </c>
      <c r="C58" s="27" t="s">
        <v>27</v>
      </c>
      <c r="D58" s="27"/>
      <c r="E58" s="27"/>
      <c r="F58" s="27" t="str">
        <f t="shared" si="3"/>
        <v>TXA04</v>
      </c>
      <c r="G58" s="32">
        <v>38</v>
      </c>
      <c r="H58" s="1">
        <v>1</v>
      </c>
      <c r="I58" s="1" t="s">
        <v>0</v>
      </c>
      <c r="J58" s="44">
        <f t="shared" si="0"/>
        <v>4</v>
      </c>
      <c r="K58" s="47"/>
      <c r="L58" s="47"/>
    </row>
    <row r="59" spans="2:12" x14ac:dyDescent="0.55000000000000004">
      <c r="B59" s="27" t="s">
        <v>14</v>
      </c>
      <c r="C59" s="27" t="s">
        <v>27</v>
      </c>
      <c r="D59" s="27"/>
      <c r="E59" s="27"/>
      <c r="F59" s="27" t="str">
        <f t="shared" si="3"/>
        <v>RXA05</v>
      </c>
      <c r="G59" s="32">
        <v>38</v>
      </c>
      <c r="H59" s="1">
        <v>1</v>
      </c>
      <c r="I59" s="1" t="s">
        <v>0</v>
      </c>
      <c r="J59" s="44">
        <f t="shared" si="0"/>
        <v>5</v>
      </c>
      <c r="K59" s="52" t="s">
        <v>24</v>
      </c>
      <c r="L59" s="47" t="s">
        <v>35</v>
      </c>
    </row>
    <row r="60" spans="2:12" x14ac:dyDescent="0.55000000000000004">
      <c r="B60" s="27" t="s">
        <v>14</v>
      </c>
      <c r="C60" s="27" t="s">
        <v>27</v>
      </c>
      <c r="D60" s="27"/>
      <c r="E60" s="27"/>
      <c r="F60" s="27" t="str">
        <f t="shared" si="3"/>
        <v>TXA05</v>
      </c>
      <c r="G60" s="32">
        <v>38</v>
      </c>
      <c r="H60" s="1">
        <v>1</v>
      </c>
      <c r="I60" s="1" t="s">
        <v>0</v>
      </c>
      <c r="J60" s="44">
        <f t="shared" si="0"/>
        <v>5</v>
      </c>
      <c r="K60" s="47"/>
      <c r="L60" s="47"/>
    </row>
    <row r="61" spans="2:12" x14ac:dyDescent="0.55000000000000004">
      <c r="B61" s="27" t="s">
        <v>14</v>
      </c>
      <c r="C61" s="27" t="s">
        <v>27</v>
      </c>
      <c r="D61" s="27"/>
      <c r="E61" s="27"/>
      <c r="F61" s="27" t="str">
        <f t="shared" si="3"/>
        <v>RXA06</v>
      </c>
      <c r="G61" s="32">
        <v>38</v>
      </c>
      <c r="H61" s="1">
        <v>1</v>
      </c>
      <c r="I61" s="1" t="s">
        <v>0</v>
      </c>
      <c r="J61" s="44">
        <f t="shared" si="0"/>
        <v>6</v>
      </c>
      <c r="K61" s="52" t="s">
        <v>23</v>
      </c>
      <c r="L61" s="47" t="s">
        <v>35</v>
      </c>
    </row>
    <row r="62" spans="2:12" x14ac:dyDescent="0.55000000000000004">
      <c r="B62" s="27" t="s">
        <v>14</v>
      </c>
      <c r="C62" s="27" t="s">
        <v>27</v>
      </c>
      <c r="D62" s="27"/>
      <c r="E62" s="27"/>
      <c r="F62" s="27" t="str">
        <f t="shared" si="3"/>
        <v>TXA06</v>
      </c>
      <c r="G62" s="32">
        <v>38</v>
      </c>
      <c r="H62" s="1">
        <v>1</v>
      </c>
      <c r="I62" s="1" t="s">
        <v>0</v>
      </c>
      <c r="J62" s="44">
        <f t="shared" si="0"/>
        <v>6</v>
      </c>
      <c r="K62" s="47"/>
      <c r="L62" s="47"/>
    </row>
    <row r="63" spans="2:12" x14ac:dyDescent="0.55000000000000004">
      <c r="B63" s="27" t="s">
        <v>14</v>
      </c>
      <c r="C63" s="27" t="s">
        <v>27</v>
      </c>
      <c r="D63" s="27"/>
      <c r="E63" s="27"/>
      <c r="F63" s="27" t="str">
        <f t="shared" si="3"/>
        <v>RXA07</v>
      </c>
      <c r="G63" s="32">
        <v>38</v>
      </c>
      <c r="H63" s="1">
        <v>1</v>
      </c>
      <c r="I63" s="1" t="s">
        <v>0</v>
      </c>
      <c r="J63" s="44">
        <f t="shared" si="0"/>
        <v>7</v>
      </c>
      <c r="K63" s="57"/>
      <c r="L63" s="57"/>
    </row>
    <row r="64" spans="2:12" x14ac:dyDescent="0.55000000000000004">
      <c r="B64" s="27" t="s">
        <v>14</v>
      </c>
      <c r="C64" s="27" t="s">
        <v>27</v>
      </c>
      <c r="D64" s="27"/>
      <c r="E64" s="27"/>
      <c r="F64" s="27" t="str">
        <f t="shared" si="3"/>
        <v>TXA07</v>
      </c>
      <c r="G64" s="32">
        <v>38</v>
      </c>
      <c r="H64" s="1">
        <v>1</v>
      </c>
      <c r="I64" s="1" t="s">
        <v>0</v>
      </c>
      <c r="J64" s="44">
        <f t="shared" si="0"/>
        <v>7</v>
      </c>
      <c r="K64" s="57"/>
      <c r="L64" s="57"/>
    </row>
    <row r="65" spans="2:12" x14ac:dyDescent="0.55000000000000004">
      <c r="B65" s="27" t="s">
        <v>14</v>
      </c>
      <c r="C65" s="27" t="s">
        <v>27</v>
      </c>
      <c r="D65" s="27"/>
      <c r="E65" s="27"/>
      <c r="F65" s="27" t="str">
        <f t="shared" si="3"/>
        <v>RXA08</v>
      </c>
      <c r="G65" s="32">
        <v>38</v>
      </c>
      <c r="H65" s="1">
        <v>1</v>
      </c>
      <c r="I65" s="1" t="s">
        <v>0</v>
      </c>
      <c r="J65" s="44">
        <f t="shared" si="0"/>
        <v>8</v>
      </c>
      <c r="K65" s="57"/>
      <c r="L65" s="57"/>
    </row>
    <row r="66" spans="2:12" x14ac:dyDescent="0.55000000000000004">
      <c r="B66" s="27" t="s">
        <v>14</v>
      </c>
      <c r="C66" s="27" t="s">
        <v>27</v>
      </c>
      <c r="D66" s="27"/>
      <c r="E66" s="27"/>
      <c r="F66" s="27" t="str">
        <f t="shared" si="3"/>
        <v>TXA08</v>
      </c>
      <c r="G66" s="32">
        <v>38</v>
      </c>
      <c r="H66" s="1">
        <v>1</v>
      </c>
      <c r="I66" s="1" t="s">
        <v>0</v>
      </c>
      <c r="J66" s="44">
        <f t="shared" si="0"/>
        <v>8</v>
      </c>
      <c r="K66" s="57"/>
      <c r="L66" s="57"/>
    </row>
    <row r="67" spans="2:12" x14ac:dyDescent="0.55000000000000004">
      <c r="B67" s="27" t="s">
        <v>14</v>
      </c>
      <c r="C67" s="27" t="s">
        <v>27</v>
      </c>
      <c r="D67" s="27"/>
      <c r="E67" s="27"/>
      <c r="F67" s="27" t="str">
        <f t="shared" si="3"/>
        <v>RXA09</v>
      </c>
      <c r="G67" s="32">
        <v>38</v>
      </c>
      <c r="H67" s="1">
        <v>1</v>
      </c>
      <c r="I67" s="1" t="s">
        <v>0</v>
      </c>
      <c r="J67" s="44">
        <f t="shared" si="0"/>
        <v>9</v>
      </c>
      <c r="K67" s="57"/>
      <c r="L67" s="57"/>
    </row>
    <row r="68" spans="2:12" x14ac:dyDescent="0.55000000000000004">
      <c r="B68" s="27" t="s">
        <v>14</v>
      </c>
      <c r="C68" s="27" t="s">
        <v>27</v>
      </c>
      <c r="D68" s="27"/>
      <c r="E68" s="27"/>
      <c r="F68" s="27" t="str">
        <f t="shared" si="3"/>
        <v>TXA09</v>
      </c>
      <c r="G68" s="32">
        <v>38</v>
      </c>
      <c r="H68" s="1">
        <v>1</v>
      </c>
      <c r="I68" s="1" t="s">
        <v>0</v>
      </c>
      <c r="J68" s="44">
        <f t="shared" si="0"/>
        <v>9</v>
      </c>
      <c r="K68" s="57"/>
      <c r="L68" s="57"/>
    </row>
    <row r="69" spans="2:12" x14ac:dyDescent="0.55000000000000004">
      <c r="B69" s="27" t="s">
        <v>14</v>
      </c>
      <c r="C69" s="27" t="s">
        <v>27</v>
      </c>
      <c r="D69" s="27"/>
      <c r="E69" s="27"/>
      <c r="F69" s="27" t="str">
        <f t="shared" si="3"/>
        <v>RXA10</v>
      </c>
      <c r="G69" s="32">
        <v>38</v>
      </c>
      <c r="H69" s="1">
        <v>1</v>
      </c>
      <c r="I69" s="1" t="s">
        <v>0</v>
      </c>
      <c r="J69" s="44">
        <f t="shared" si="0"/>
        <v>10</v>
      </c>
      <c r="K69" s="57"/>
      <c r="L69" s="57"/>
    </row>
    <row r="70" spans="2:12" x14ac:dyDescent="0.55000000000000004">
      <c r="B70" s="27" t="s">
        <v>14</v>
      </c>
      <c r="C70" s="27" t="s">
        <v>27</v>
      </c>
      <c r="D70" s="27"/>
      <c r="E70" s="27"/>
      <c r="F70" s="27" t="str">
        <f t="shared" si="3"/>
        <v>TXA10</v>
      </c>
      <c r="G70" s="32">
        <v>38</v>
      </c>
      <c r="H70" s="1">
        <v>1</v>
      </c>
      <c r="I70" s="1" t="s">
        <v>0</v>
      </c>
      <c r="J70" s="44">
        <f t="shared" ref="J70:J98" si="4">J68+1</f>
        <v>10</v>
      </c>
      <c r="K70" s="57"/>
      <c r="L70" s="57"/>
    </row>
    <row r="71" spans="2:12" x14ac:dyDescent="0.55000000000000004">
      <c r="B71" s="27" t="s">
        <v>14</v>
      </c>
      <c r="C71" s="27" t="s">
        <v>27</v>
      </c>
      <c r="D71" s="27"/>
      <c r="E71" s="27"/>
      <c r="F71" s="27" t="str">
        <f t="shared" si="3"/>
        <v>RXA11</v>
      </c>
      <c r="G71" s="32">
        <v>38</v>
      </c>
      <c r="H71" s="1">
        <v>1</v>
      </c>
      <c r="I71" s="1" t="s">
        <v>0</v>
      </c>
      <c r="J71" s="44">
        <f t="shared" si="4"/>
        <v>11</v>
      </c>
      <c r="K71" s="57"/>
      <c r="L71" s="57"/>
    </row>
    <row r="72" spans="2:12" x14ac:dyDescent="0.55000000000000004">
      <c r="B72" s="27" t="s">
        <v>14</v>
      </c>
      <c r="C72" s="27" t="s">
        <v>27</v>
      </c>
      <c r="D72" s="27"/>
      <c r="E72" s="27"/>
      <c r="F72" s="27" t="str">
        <f t="shared" si="3"/>
        <v>TXA11</v>
      </c>
      <c r="G72" s="32">
        <v>38</v>
      </c>
      <c r="H72" s="1">
        <v>1</v>
      </c>
      <c r="I72" s="1" t="s">
        <v>0</v>
      </c>
      <c r="J72" s="44">
        <f t="shared" si="4"/>
        <v>11</v>
      </c>
      <c r="K72" s="57"/>
      <c r="L72" s="57"/>
    </row>
    <row r="73" spans="2:12" x14ac:dyDescent="0.55000000000000004">
      <c r="B73" s="27" t="s">
        <v>14</v>
      </c>
      <c r="C73" s="27" t="s">
        <v>27</v>
      </c>
      <c r="D73" s="27"/>
      <c r="E73" s="27"/>
      <c r="F73" s="27" t="str">
        <f t="shared" si="3"/>
        <v>RXA12</v>
      </c>
      <c r="G73" s="32">
        <v>38</v>
      </c>
      <c r="H73" s="1">
        <v>1</v>
      </c>
      <c r="I73" s="1" t="s">
        <v>0</v>
      </c>
      <c r="J73" s="44">
        <f t="shared" si="4"/>
        <v>12</v>
      </c>
      <c r="K73" s="53" t="s">
        <v>30</v>
      </c>
      <c r="L73" s="57" t="s">
        <v>32</v>
      </c>
    </row>
    <row r="74" spans="2:12" ht="14.7" thickBot="1" x14ac:dyDescent="0.6">
      <c r="B74" s="28" t="s">
        <v>14</v>
      </c>
      <c r="C74" s="28" t="s">
        <v>27</v>
      </c>
      <c r="D74" s="28"/>
      <c r="E74" s="28"/>
      <c r="F74" s="28" t="str">
        <f t="shared" si="3"/>
        <v>TXA12</v>
      </c>
      <c r="G74" s="32">
        <v>38</v>
      </c>
      <c r="H74" s="1">
        <v>1</v>
      </c>
      <c r="I74" s="1" t="s">
        <v>0</v>
      </c>
      <c r="J74" s="44">
        <f t="shared" si="4"/>
        <v>12</v>
      </c>
      <c r="K74" s="53" t="s">
        <v>31</v>
      </c>
      <c r="L74" s="57" t="s">
        <v>32</v>
      </c>
    </row>
    <row r="75" spans="2:12" ht="14.7" thickTop="1" x14ac:dyDescent="0.55000000000000004">
      <c r="B75" s="29" t="s">
        <v>14</v>
      </c>
      <c r="C75" s="29" t="s">
        <v>27</v>
      </c>
      <c r="D75" s="29"/>
      <c r="E75" s="29"/>
      <c r="F75" s="29" t="s">
        <v>5</v>
      </c>
      <c r="G75" s="32">
        <v>38</v>
      </c>
      <c r="H75" s="1">
        <v>1</v>
      </c>
      <c r="I75" s="1" t="s">
        <v>0</v>
      </c>
      <c r="J75" s="44">
        <f t="shared" si="4"/>
        <v>13</v>
      </c>
      <c r="K75" s="73" t="str">
        <f ca="1">"["&amp;INDIRECT(ADDRESS(ROW()+24+1,2))&amp;"/"&amp;INDIRECT(ADDRESS(ROW()+24+1,3))&amp;"/"&amp;INDIRECT(ADDRESS(ROW()+24+1,4))&amp;"/"&amp;INDIRECT(ADDRESS(ROW()+24+1,6))&amp;"]"</f>
        <v>[canche/BNL712/50/TXA01]</v>
      </c>
      <c r="L75" s="57" t="s">
        <v>40</v>
      </c>
    </row>
    <row r="76" spans="2:12" x14ac:dyDescent="0.55000000000000004">
      <c r="B76" s="30" t="s">
        <v>14</v>
      </c>
      <c r="C76" s="30" t="s">
        <v>27</v>
      </c>
      <c r="D76" s="30"/>
      <c r="E76" s="30"/>
      <c r="F76" s="30" t="str">
        <f>SUBSTITUTE(F75,"RX", "TX")</f>
        <v>TXB01</v>
      </c>
      <c r="G76" s="32">
        <v>38</v>
      </c>
      <c r="H76" s="1">
        <v>1</v>
      </c>
      <c r="I76" s="1" t="s">
        <v>0</v>
      </c>
      <c r="J76" s="44">
        <f t="shared" si="4"/>
        <v>13</v>
      </c>
      <c r="K76" s="73" t="str">
        <f ca="1">"["&amp;INDIRECT(ADDRESS(ROW()+24-1,2))&amp;"/"&amp;INDIRECT(ADDRESS(ROW()+24-1,3))&amp;"/"&amp;INDIRECT(ADDRESS(ROW()+24-1,4))&amp;"/"&amp;INDIRECT(ADDRESS(ROW()+24-1,6))&amp;"]"</f>
        <v>[canche/BNL712/50/RXA01]</v>
      </c>
      <c r="L76" s="57" t="s">
        <v>40</v>
      </c>
    </row>
    <row r="77" spans="2:12" x14ac:dyDescent="0.55000000000000004">
      <c r="B77" s="30" t="s">
        <v>14</v>
      </c>
      <c r="C77" s="30" t="s">
        <v>27</v>
      </c>
      <c r="D77" s="30"/>
      <c r="E77" s="30"/>
      <c r="F77" s="30" t="str">
        <f>LEFT(F75,3)&amp;TEXT(RIGHT(F75,2)+1,"#00")</f>
        <v>RXB02</v>
      </c>
      <c r="G77" s="32">
        <v>38</v>
      </c>
      <c r="H77" s="1">
        <v>1</v>
      </c>
      <c r="I77" s="1" t="s">
        <v>0</v>
      </c>
      <c r="J77" s="44">
        <f t="shared" si="4"/>
        <v>14</v>
      </c>
      <c r="K77" s="75" t="str">
        <f t="shared" ref="K77" ca="1" si="5">"["&amp;INDIRECT(ADDRESS(ROW()+24+1,2))&amp;"/"&amp;INDIRECT(ADDRESS(ROW()+24+1,3))&amp;"/"&amp;INDIRECT(ADDRESS(ROW()+24+1,4))&amp;"/"&amp;INDIRECT(ADDRESS(ROW()+24+1,6))&amp;"]"</f>
        <v>[canche/BNL712/50/TXA02]</v>
      </c>
      <c r="L77" s="57" t="s">
        <v>40</v>
      </c>
    </row>
    <row r="78" spans="2:12" x14ac:dyDescent="0.55000000000000004">
      <c r="B78" s="30" t="s">
        <v>14</v>
      </c>
      <c r="C78" s="30" t="s">
        <v>27</v>
      </c>
      <c r="D78" s="30"/>
      <c r="E78" s="30"/>
      <c r="F78" s="30" t="str">
        <f>LEFT(F76,3)&amp;TEXT(RIGHT(F76,2)+1,"#00")</f>
        <v>TXB02</v>
      </c>
      <c r="G78" s="32">
        <v>38</v>
      </c>
      <c r="H78" s="1">
        <v>1</v>
      </c>
      <c r="I78" s="1" t="s">
        <v>0</v>
      </c>
      <c r="J78" s="44">
        <f t="shared" si="4"/>
        <v>14</v>
      </c>
      <c r="K78" s="75" t="str">
        <f t="shared" ref="K78" ca="1" si="6">"["&amp;INDIRECT(ADDRESS(ROW()+24-1,2))&amp;"/"&amp;INDIRECT(ADDRESS(ROW()+24-1,3))&amp;"/"&amp;INDIRECT(ADDRESS(ROW()+24-1,4))&amp;"/"&amp;INDIRECT(ADDRESS(ROW()+24-1,6))&amp;"]"</f>
        <v>[canche/BNL712/50/RXA02]</v>
      </c>
      <c r="L78" s="57" t="s">
        <v>40</v>
      </c>
    </row>
    <row r="79" spans="2:12" x14ac:dyDescent="0.55000000000000004">
      <c r="B79" s="30" t="s">
        <v>14</v>
      </c>
      <c r="C79" s="30" t="s">
        <v>27</v>
      </c>
      <c r="D79" s="30"/>
      <c r="E79" s="30"/>
      <c r="F79" s="30" t="str">
        <f t="shared" ref="F79:F98" si="7">LEFT(F77,3)&amp;TEXT(RIGHT(F77,2)+1,"#00")</f>
        <v>RXB03</v>
      </c>
      <c r="G79" s="32">
        <v>38</v>
      </c>
      <c r="H79" s="1">
        <v>1</v>
      </c>
      <c r="I79" s="1" t="s">
        <v>0</v>
      </c>
      <c r="J79" s="44">
        <f t="shared" si="4"/>
        <v>15</v>
      </c>
      <c r="K79" s="55" t="str">
        <f t="shared" ref="K79" ca="1" si="8">"["&amp;INDIRECT(ADDRESS(ROW()+24+1,2))&amp;"/"&amp;INDIRECT(ADDRESS(ROW()+24+1,3))&amp;"/"&amp;INDIRECT(ADDRESS(ROW()+24+1,4))&amp;"/"&amp;INDIRECT(ADDRESS(ROW()+24+1,6))&amp;"]"</f>
        <v>[canche/BNL712/50/TXA03]</v>
      </c>
      <c r="L79" s="57" t="s">
        <v>40</v>
      </c>
    </row>
    <row r="80" spans="2:12" x14ac:dyDescent="0.55000000000000004">
      <c r="B80" s="30" t="s">
        <v>14</v>
      </c>
      <c r="C80" s="30" t="s">
        <v>27</v>
      </c>
      <c r="D80" s="30"/>
      <c r="E80" s="30"/>
      <c r="F80" s="30" t="str">
        <f t="shared" si="7"/>
        <v>TXB03</v>
      </c>
      <c r="G80" s="32">
        <v>38</v>
      </c>
      <c r="H80" s="1">
        <v>1</v>
      </c>
      <c r="I80" s="1" t="s">
        <v>0</v>
      </c>
      <c r="J80" s="44">
        <f t="shared" si="4"/>
        <v>15</v>
      </c>
      <c r="K80" s="55" t="str">
        <f t="shared" ref="K80" ca="1" si="9">"["&amp;INDIRECT(ADDRESS(ROW()+24-1,2))&amp;"/"&amp;INDIRECT(ADDRESS(ROW()+24-1,3))&amp;"/"&amp;INDIRECT(ADDRESS(ROW()+24-1,4))&amp;"/"&amp;INDIRECT(ADDRESS(ROW()+24-1,6))&amp;"]"</f>
        <v>[canche/BNL712/50/RXA03]</v>
      </c>
      <c r="L80" s="57" t="s">
        <v>40</v>
      </c>
    </row>
    <row r="81" spans="2:12" x14ac:dyDescent="0.55000000000000004">
      <c r="B81" s="30" t="s">
        <v>14</v>
      </c>
      <c r="C81" s="30" t="s">
        <v>27</v>
      </c>
      <c r="D81" s="30"/>
      <c r="E81" s="30"/>
      <c r="F81" s="30" t="str">
        <f t="shared" si="7"/>
        <v>RXB04</v>
      </c>
      <c r="G81" s="32">
        <v>38</v>
      </c>
      <c r="H81" s="1">
        <v>1</v>
      </c>
      <c r="I81" s="1" t="s">
        <v>0</v>
      </c>
      <c r="J81" s="44">
        <f t="shared" si="4"/>
        <v>16</v>
      </c>
      <c r="K81" s="76" t="str">
        <f t="shared" ref="K81" ca="1" si="10">"["&amp;INDIRECT(ADDRESS(ROW()+24+1,2))&amp;"/"&amp;INDIRECT(ADDRESS(ROW()+24+1,3))&amp;"/"&amp;INDIRECT(ADDRESS(ROW()+24+1,4))&amp;"/"&amp;INDIRECT(ADDRESS(ROW()+24+1,6))&amp;"]"</f>
        <v>[canche/BNL712/50/TXA04]</v>
      </c>
      <c r="L81" s="57" t="s">
        <v>40</v>
      </c>
    </row>
    <row r="82" spans="2:12" x14ac:dyDescent="0.55000000000000004">
      <c r="B82" s="30" t="s">
        <v>14</v>
      </c>
      <c r="C82" s="30" t="s">
        <v>27</v>
      </c>
      <c r="D82" s="30"/>
      <c r="E82" s="30"/>
      <c r="F82" s="30" t="str">
        <f t="shared" si="7"/>
        <v>TXB04</v>
      </c>
      <c r="G82" s="32">
        <v>38</v>
      </c>
      <c r="H82" s="1">
        <v>1</v>
      </c>
      <c r="I82" s="1" t="s">
        <v>0</v>
      </c>
      <c r="J82" s="44">
        <f t="shared" si="4"/>
        <v>16</v>
      </c>
      <c r="K82" s="76" t="str">
        <f t="shared" ref="K82" ca="1" si="11">"["&amp;INDIRECT(ADDRESS(ROW()+24-1,2))&amp;"/"&amp;INDIRECT(ADDRESS(ROW()+24-1,3))&amp;"/"&amp;INDIRECT(ADDRESS(ROW()+24-1,4))&amp;"/"&amp;INDIRECT(ADDRESS(ROW()+24-1,6))&amp;"]"</f>
        <v>[canche/BNL712/50/RXA04]</v>
      </c>
      <c r="L82" s="57" t="s">
        <v>40</v>
      </c>
    </row>
    <row r="83" spans="2:12" x14ac:dyDescent="0.55000000000000004">
      <c r="B83" s="30" t="s">
        <v>14</v>
      </c>
      <c r="C83" s="30" t="s">
        <v>27</v>
      </c>
      <c r="D83" s="30"/>
      <c r="E83" s="30"/>
      <c r="F83" s="30" t="str">
        <f t="shared" si="7"/>
        <v>RXB05</v>
      </c>
      <c r="G83" s="32">
        <v>38</v>
      </c>
      <c r="H83" s="1">
        <v>1</v>
      </c>
      <c r="I83" s="1" t="s">
        <v>0</v>
      </c>
      <c r="J83" s="44">
        <f t="shared" si="4"/>
        <v>17</v>
      </c>
      <c r="K83" s="77" t="str">
        <f t="shared" ref="K83" ca="1" si="12">"["&amp;INDIRECT(ADDRESS(ROW()+24+1,2))&amp;"/"&amp;INDIRECT(ADDRESS(ROW()+24+1,3))&amp;"/"&amp;INDIRECT(ADDRESS(ROW()+24+1,4))&amp;"/"&amp;INDIRECT(ADDRESS(ROW()+24+1,6))&amp;"]"</f>
        <v>[canche/BNL712/50/TXA05]</v>
      </c>
      <c r="L83" s="57" t="s">
        <v>40</v>
      </c>
    </row>
    <row r="84" spans="2:12" x14ac:dyDescent="0.55000000000000004">
      <c r="B84" s="30" t="s">
        <v>14</v>
      </c>
      <c r="C84" s="30" t="s">
        <v>27</v>
      </c>
      <c r="D84" s="30"/>
      <c r="E84" s="30"/>
      <c r="F84" s="30" t="str">
        <f t="shared" si="7"/>
        <v>TXB05</v>
      </c>
      <c r="G84" s="32">
        <v>38</v>
      </c>
      <c r="H84" s="1">
        <v>1</v>
      </c>
      <c r="I84" s="1" t="s">
        <v>0</v>
      </c>
      <c r="J84" s="44">
        <f t="shared" si="4"/>
        <v>17</v>
      </c>
      <c r="K84" s="77" t="str">
        <f t="shared" ref="K84" ca="1" si="13">"["&amp;INDIRECT(ADDRESS(ROW()+24-1,2))&amp;"/"&amp;INDIRECT(ADDRESS(ROW()+24-1,3))&amp;"/"&amp;INDIRECT(ADDRESS(ROW()+24-1,4))&amp;"/"&amp;INDIRECT(ADDRESS(ROW()+24-1,6))&amp;"]"</f>
        <v>[canche/BNL712/50/RXA05]</v>
      </c>
      <c r="L84" s="57" t="s">
        <v>40</v>
      </c>
    </row>
    <row r="85" spans="2:12" x14ac:dyDescent="0.55000000000000004">
      <c r="B85" s="30" t="s">
        <v>14</v>
      </c>
      <c r="C85" s="30" t="s">
        <v>27</v>
      </c>
      <c r="D85" s="30"/>
      <c r="E85" s="30"/>
      <c r="F85" s="30" t="str">
        <f t="shared" si="7"/>
        <v>RXB06</v>
      </c>
      <c r="G85" s="32">
        <v>38</v>
      </c>
      <c r="H85" s="1">
        <v>1</v>
      </c>
      <c r="I85" s="1" t="s">
        <v>0</v>
      </c>
      <c r="J85" s="44">
        <f t="shared" si="4"/>
        <v>18</v>
      </c>
      <c r="K85" s="75" t="str">
        <f t="shared" ref="K85" ca="1" si="14">"["&amp;INDIRECT(ADDRESS(ROW()+24+1,2))&amp;"/"&amp;INDIRECT(ADDRESS(ROW()+24+1,3))&amp;"/"&amp;INDIRECT(ADDRESS(ROW()+24+1,4))&amp;"/"&amp;INDIRECT(ADDRESS(ROW()+24+1,6))&amp;"]"</f>
        <v>[canche/BNL712/50/TXA06]</v>
      </c>
      <c r="L85" s="57" t="s">
        <v>40</v>
      </c>
    </row>
    <row r="86" spans="2:12" x14ac:dyDescent="0.55000000000000004">
      <c r="B86" s="30" t="s">
        <v>14</v>
      </c>
      <c r="C86" s="30" t="s">
        <v>27</v>
      </c>
      <c r="D86" s="30"/>
      <c r="E86" s="30"/>
      <c r="F86" s="30" t="str">
        <f t="shared" si="7"/>
        <v>TXB06</v>
      </c>
      <c r="G86" s="32">
        <v>38</v>
      </c>
      <c r="H86" s="1">
        <v>1</v>
      </c>
      <c r="I86" s="1" t="s">
        <v>0</v>
      </c>
      <c r="J86" s="44">
        <f t="shared" si="4"/>
        <v>18</v>
      </c>
      <c r="K86" s="75" t="str">
        <f t="shared" ref="K86" ca="1" si="15">"["&amp;INDIRECT(ADDRESS(ROW()+24-1,2))&amp;"/"&amp;INDIRECT(ADDRESS(ROW()+24-1,3))&amp;"/"&amp;INDIRECT(ADDRESS(ROW()+24-1,4))&amp;"/"&amp;INDIRECT(ADDRESS(ROW()+24-1,6))&amp;"]"</f>
        <v>[canche/BNL712/50/RXA06]</v>
      </c>
      <c r="L86" s="57" t="s">
        <v>40</v>
      </c>
    </row>
    <row r="87" spans="2:12" x14ac:dyDescent="0.55000000000000004">
      <c r="B87" s="30" t="s">
        <v>14</v>
      </c>
      <c r="C87" s="30" t="s">
        <v>27</v>
      </c>
      <c r="D87" s="30"/>
      <c r="E87" s="30"/>
      <c r="F87" s="30" t="str">
        <f t="shared" si="7"/>
        <v>RXB07</v>
      </c>
      <c r="G87" s="32">
        <v>38</v>
      </c>
      <c r="H87" s="1">
        <v>1</v>
      </c>
      <c r="I87" s="1" t="s">
        <v>0</v>
      </c>
      <c r="J87" s="44">
        <f t="shared" si="4"/>
        <v>19</v>
      </c>
      <c r="K87" s="73" t="str">
        <f t="shared" ref="K87" ca="1" si="16">"["&amp;INDIRECT(ADDRESS(ROW()+24+1,2))&amp;"/"&amp;INDIRECT(ADDRESS(ROW()+24+1,3))&amp;"/"&amp;INDIRECT(ADDRESS(ROW()+24+1,4))&amp;"/"&amp;INDIRECT(ADDRESS(ROW()+24+1,6))&amp;"]"</f>
        <v>[canche/BNL712/50/TXA07]</v>
      </c>
      <c r="L87" s="47" t="s">
        <v>40</v>
      </c>
    </row>
    <row r="88" spans="2:12" x14ac:dyDescent="0.55000000000000004">
      <c r="B88" s="30" t="s">
        <v>14</v>
      </c>
      <c r="C88" s="30" t="s">
        <v>27</v>
      </c>
      <c r="D88" s="30"/>
      <c r="E88" s="30"/>
      <c r="F88" s="30" t="str">
        <f t="shared" si="7"/>
        <v>TXB07</v>
      </c>
      <c r="G88" s="32">
        <v>38</v>
      </c>
      <c r="H88" s="1">
        <v>1</v>
      </c>
      <c r="I88" s="1" t="s">
        <v>0</v>
      </c>
      <c r="J88" s="44">
        <f t="shared" si="4"/>
        <v>19</v>
      </c>
      <c r="K88" s="73" t="str">
        <f t="shared" ref="K88" ca="1" si="17">"["&amp;INDIRECT(ADDRESS(ROW()+24-1,2))&amp;"/"&amp;INDIRECT(ADDRESS(ROW()+24-1,3))&amp;"/"&amp;INDIRECT(ADDRESS(ROW()+24-1,4))&amp;"/"&amp;INDIRECT(ADDRESS(ROW()+24-1,6))&amp;"]"</f>
        <v>[canche/BNL712/50/RXA07]</v>
      </c>
      <c r="L88" s="47" t="s">
        <v>40</v>
      </c>
    </row>
    <row r="89" spans="2:12" x14ac:dyDescent="0.55000000000000004">
      <c r="B89" s="30" t="s">
        <v>14</v>
      </c>
      <c r="C89" s="30" t="s">
        <v>27</v>
      </c>
      <c r="D89" s="30"/>
      <c r="E89" s="30"/>
      <c r="F89" s="30" t="str">
        <f t="shared" si="7"/>
        <v>RXB08</v>
      </c>
      <c r="G89" s="32">
        <v>38</v>
      </c>
      <c r="H89" s="1">
        <v>1</v>
      </c>
      <c r="I89" s="1" t="s">
        <v>0</v>
      </c>
      <c r="J89" s="44">
        <f t="shared" si="4"/>
        <v>20</v>
      </c>
      <c r="K89" s="75" t="str">
        <f t="shared" ref="K89" ca="1" si="18">"["&amp;INDIRECT(ADDRESS(ROW()+24+1,2))&amp;"/"&amp;INDIRECT(ADDRESS(ROW()+24+1,3))&amp;"/"&amp;INDIRECT(ADDRESS(ROW()+24+1,4))&amp;"/"&amp;INDIRECT(ADDRESS(ROW()+24+1,6))&amp;"]"</f>
        <v>[canche/BNL712/50/TXA08]</v>
      </c>
      <c r="L89" s="47" t="s">
        <v>40</v>
      </c>
    </row>
    <row r="90" spans="2:12" x14ac:dyDescent="0.55000000000000004">
      <c r="B90" s="30" t="s">
        <v>14</v>
      </c>
      <c r="C90" s="30" t="s">
        <v>27</v>
      </c>
      <c r="D90" s="30"/>
      <c r="E90" s="30"/>
      <c r="F90" s="30" t="str">
        <f t="shared" si="7"/>
        <v>TXB08</v>
      </c>
      <c r="G90" s="32">
        <v>38</v>
      </c>
      <c r="H90" s="1">
        <v>1</v>
      </c>
      <c r="I90" s="1" t="s">
        <v>0</v>
      </c>
      <c r="J90" s="44">
        <f t="shared" si="4"/>
        <v>20</v>
      </c>
      <c r="K90" s="75" t="str">
        <f t="shared" ref="K90" ca="1" si="19">"["&amp;INDIRECT(ADDRESS(ROW()+24-1,2))&amp;"/"&amp;INDIRECT(ADDRESS(ROW()+24-1,3))&amp;"/"&amp;INDIRECT(ADDRESS(ROW()+24-1,4))&amp;"/"&amp;INDIRECT(ADDRESS(ROW()+24-1,6))&amp;"]"</f>
        <v>[canche/BNL712/50/RXA08]</v>
      </c>
      <c r="L90" s="47" t="s">
        <v>40</v>
      </c>
    </row>
    <row r="91" spans="2:12" x14ac:dyDescent="0.55000000000000004">
      <c r="B91" s="30" t="s">
        <v>14</v>
      </c>
      <c r="C91" s="30" t="s">
        <v>27</v>
      </c>
      <c r="D91" s="30"/>
      <c r="E91" s="30"/>
      <c r="F91" s="30" t="str">
        <f t="shared" si="7"/>
        <v>RXB09</v>
      </c>
      <c r="G91" s="32">
        <v>38</v>
      </c>
      <c r="H91" s="1">
        <v>1</v>
      </c>
      <c r="I91" s="1" t="s">
        <v>0</v>
      </c>
      <c r="J91" s="44">
        <f t="shared" si="4"/>
        <v>21</v>
      </c>
      <c r="K91" s="55" t="str">
        <f t="shared" ref="K91" ca="1" si="20">"["&amp;INDIRECT(ADDRESS(ROW()+24+1,2))&amp;"/"&amp;INDIRECT(ADDRESS(ROW()+24+1,3))&amp;"/"&amp;INDIRECT(ADDRESS(ROW()+24+1,4))&amp;"/"&amp;INDIRECT(ADDRESS(ROW()+24+1,6))&amp;"]"</f>
        <v>[canche/BNL712/50/TXA09]</v>
      </c>
      <c r="L91" s="47" t="s">
        <v>40</v>
      </c>
    </row>
    <row r="92" spans="2:12" x14ac:dyDescent="0.55000000000000004">
      <c r="B92" s="30" t="s">
        <v>14</v>
      </c>
      <c r="C92" s="30" t="s">
        <v>27</v>
      </c>
      <c r="D92" s="30"/>
      <c r="E92" s="30"/>
      <c r="F92" s="30" t="str">
        <f t="shared" si="7"/>
        <v>TXB09</v>
      </c>
      <c r="G92" s="32">
        <v>38</v>
      </c>
      <c r="H92" s="1">
        <v>1</v>
      </c>
      <c r="I92" s="1" t="s">
        <v>0</v>
      </c>
      <c r="J92" s="44">
        <f t="shared" si="4"/>
        <v>21</v>
      </c>
      <c r="K92" s="55" t="str">
        <f t="shared" ref="K92" ca="1" si="21">"["&amp;INDIRECT(ADDRESS(ROW()+24-1,2))&amp;"/"&amp;INDIRECT(ADDRESS(ROW()+24-1,3))&amp;"/"&amp;INDIRECT(ADDRESS(ROW()+24-1,4))&amp;"/"&amp;INDIRECT(ADDRESS(ROW()+24-1,6))&amp;"]"</f>
        <v>[canche/BNL712/50/RXA09]</v>
      </c>
      <c r="L92" s="47" t="s">
        <v>40</v>
      </c>
    </row>
    <row r="93" spans="2:12" x14ac:dyDescent="0.55000000000000004">
      <c r="B93" s="30" t="s">
        <v>14</v>
      </c>
      <c r="C93" s="30" t="s">
        <v>27</v>
      </c>
      <c r="D93" s="30"/>
      <c r="E93" s="30"/>
      <c r="F93" s="30" t="str">
        <f t="shared" si="7"/>
        <v>RXB10</v>
      </c>
      <c r="G93" s="32">
        <v>38</v>
      </c>
      <c r="H93" s="1">
        <v>1</v>
      </c>
      <c r="I93" s="1" t="s">
        <v>0</v>
      </c>
      <c r="J93" s="44">
        <f t="shared" si="4"/>
        <v>22</v>
      </c>
      <c r="K93" s="76" t="str">
        <f t="shared" ref="K93" ca="1" si="22">"["&amp;INDIRECT(ADDRESS(ROW()+24+1,2))&amp;"/"&amp;INDIRECT(ADDRESS(ROW()+24+1,3))&amp;"/"&amp;INDIRECT(ADDRESS(ROW()+24+1,4))&amp;"/"&amp;INDIRECT(ADDRESS(ROW()+24+1,6))&amp;"]"</f>
        <v>[canche/BNL712/50/TXA10]</v>
      </c>
      <c r="L93" s="47" t="s">
        <v>40</v>
      </c>
    </row>
    <row r="94" spans="2:12" x14ac:dyDescent="0.55000000000000004">
      <c r="B94" s="30" t="s">
        <v>14</v>
      </c>
      <c r="C94" s="30" t="s">
        <v>27</v>
      </c>
      <c r="D94" s="30"/>
      <c r="E94" s="30"/>
      <c r="F94" s="30" t="str">
        <f t="shared" si="7"/>
        <v>TXB10</v>
      </c>
      <c r="G94" s="32">
        <v>38</v>
      </c>
      <c r="H94" s="1">
        <v>1</v>
      </c>
      <c r="I94" s="1" t="s">
        <v>0</v>
      </c>
      <c r="J94" s="44">
        <f t="shared" si="4"/>
        <v>22</v>
      </c>
      <c r="K94" s="76" t="str">
        <f t="shared" ref="K94" ca="1" si="23">"["&amp;INDIRECT(ADDRESS(ROW()+24-1,2))&amp;"/"&amp;INDIRECT(ADDRESS(ROW()+24-1,3))&amp;"/"&amp;INDIRECT(ADDRESS(ROW()+24-1,4))&amp;"/"&amp;INDIRECT(ADDRESS(ROW()+24-1,6))&amp;"]"</f>
        <v>[canche/BNL712/50/RXA10]</v>
      </c>
      <c r="L94" s="47" t="s">
        <v>40</v>
      </c>
    </row>
    <row r="95" spans="2:12" x14ac:dyDescent="0.55000000000000004">
      <c r="B95" s="30" t="s">
        <v>14</v>
      </c>
      <c r="C95" s="30" t="s">
        <v>27</v>
      </c>
      <c r="D95" s="30"/>
      <c r="E95" s="30"/>
      <c r="F95" s="30" t="str">
        <f t="shared" si="7"/>
        <v>RXB11</v>
      </c>
      <c r="G95" s="32">
        <v>38</v>
      </c>
      <c r="H95" s="1">
        <v>1</v>
      </c>
      <c r="I95" s="1" t="s">
        <v>0</v>
      </c>
      <c r="J95" s="44">
        <f t="shared" si="4"/>
        <v>23</v>
      </c>
      <c r="K95" s="77" t="str">
        <f t="shared" ref="K95" ca="1" si="24">"["&amp;INDIRECT(ADDRESS(ROW()+24+1,2))&amp;"/"&amp;INDIRECT(ADDRESS(ROW()+24+1,3))&amp;"/"&amp;INDIRECT(ADDRESS(ROW()+24+1,4))&amp;"/"&amp;INDIRECT(ADDRESS(ROW()+24+1,6))&amp;"]"</f>
        <v>[canche/BNL712/50/TXA11]</v>
      </c>
      <c r="L95" s="69" t="s">
        <v>40</v>
      </c>
    </row>
    <row r="96" spans="2:12" x14ac:dyDescent="0.55000000000000004">
      <c r="B96" s="30" t="s">
        <v>14</v>
      </c>
      <c r="C96" s="30" t="s">
        <v>27</v>
      </c>
      <c r="D96" s="30"/>
      <c r="E96" s="30"/>
      <c r="F96" s="30" t="str">
        <f t="shared" si="7"/>
        <v>TXB11</v>
      </c>
      <c r="G96" s="32">
        <v>38</v>
      </c>
      <c r="H96" s="1">
        <v>1</v>
      </c>
      <c r="I96" s="1" t="s">
        <v>0</v>
      </c>
      <c r="J96" s="44">
        <f t="shared" si="4"/>
        <v>23</v>
      </c>
      <c r="K96" s="77" t="str">
        <f t="shared" ref="K96" ca="1" si="25">"["&amp;INDIRECT(ADDRESS(ROW()+24-1,2))&amp;"/"&amp;INDIRECT(ADDRESS(ROW()+24-1,3))&amp;"/"&amp;INDIRECT(ADDRESS(ROW()+24-1,4))&amp;"/"&amp;INDIRECT(ADDRESS(ROW()+24-1,6))&amp;"]"</f>
        <v>[canche/BNL712/50/RXA11]</v>
      </c>
      <c r="L96" s="69" t="s">
        <v>40</v>
      </c>
    </row>
    <row r="97" spans="2:12" x14ac:dyDescent="0.55000000000000004">
      <c r="B97" s="30" t="s">
        <v>14</v>
      </c>
      <c r="C97" s="30" t="s">
        <v>27</v>
      </c>
      <c r="D97" s="30"/>
      <c r="E97" s="30"/>
      <c r="F97" s="30" t="str">
        <f t="shared" si="7"/>
        <v>RXB12</v>
      </c>
      <c r="G97" s="32">
        <v>38</v>
      </c>
      <c r="H97" s="1">
        <v>1</v>
      </c>
      <c r="I97" s="1" t="s">
        <v>0</v>
      </c>
      <c r="J97" s="44">
        <f t="shared" si="4"/>
        <v>24</v>
      </c>
      <c r="K97" s="75" t="str">
        <f t="shared" ref="K97" ca="1" si="26">"["&amp;INDIRECT(ADDRESS(ROW()+24+1,2))&amp;"/"&amp;INDIRECT(ADDRESS(ROW()+24+1,3))&amp;"/"&amp;INDIRECT(ADDRESS(ROW()+24+1,4))&amp;"/"&amp;INDIRECT(ADDRESS(ROW()+24+1,6))&amp;"]"</f>
        <v>[canche/BNL712/50/TXA12]</v>
      </c>
      <c r="L97" s="69" t="s">
        <v>40</v>
      </c>
    </row>
    <row r="98" spans="2:12" ht="14.7" thickBot="1" x14ac:dyDescent="0.6">
      <c r="B98" s="31" t="s">
        <v>14</v>
      </c>
      <c r="C98" s="31" t="s">
        <v>27</v>
      </c>
      <c r="D98" s="31"/>
      <c r="E98" s="31"/>
      <c r="F98" s="31" t="str">
        <f t="shared" si="7"/>
        <v>TXB12</v>
      </c>
      <c r="G98" s="33">
        <v>38</v>
      </c>
      <c r="H98" s="14">
        <v>1</v>
      </c>
      <c r="I98" s="14" t="s">
        <v>0</v>
      </c>
      <c r="J98" s="45">
        <f t="shared" si="4"/>
        <v>24</v>
      </c>
      <c r="K98" s="75" t="str">
        <f t="shared" ref="K98" ca="1" si="27">"["&amp;INDIRECT(ADDRESS(ROW()+24-1,2))&amp;"/"&amp;INDIRECT(ADDRESS(ROW()+24-1,3))&amp;"/"&amp;INDIRECT(ADDRESS(ROW()+24-1,4))&amp;"/"&amp;INDIRECT(ADDRESS(ROW()+24-1,6))&amp;"]"</f>
        <v>[canche/BNL712/50/RXA12]</v>
      </c>
      <c r="L98" s="72" t="s">
        <v>40</v>
      </c>
    </row>
    <row r="99" spans="2:12" ht="14.7" thickTop="1" x14ac:dyDescent="0.55000000000000004">
      <c r="B99" s="15" t="s">
        <v>38</v>
      </c>
      <c r="C99" s="15" t="s">
        <v>27</v>
      </c>
      <c r="D99" s="15">
        <v>50</v>
      </c>
      <c r="E99" s="15"/>
      <c r="F99" s="15" t="s">
        <v>3</v>
      </c>
      <c r="G99" s="34">
        <v>38</v>
      </c>
      <c r="H99" s="13">
        <v>2</v>
      </c>
      <c r="I99" s="13" t="s">
        <v>1</v>
      </c>
      <c r="J99" s="43">
        <v>1</v>
      </c>
      <c r="K99" s="74" t="str">
        <f ca="1">"["&amp;INDIRECT(ADDRESS(ROW()-24+1,2))&amp;"/"&amp;INDIRECT(ADDRESS(ROW()-24+1,3))&amp;"/"&amp;INDIRECT(ADDRESS(ROW()-24+1,4))&amp;"/"&amp;INDIRECT(ADDRESS(ROW()-24+1,6))&amp;"]"</f>
        <v>[agogna/BNL712//TXB01]</v>
      </c>
      <c r="L99" s="71" t="s">
        <v>39</v>
      </c>
    </row>
    <row r="100" spans="2:12" x14ac:dyDescent="0.55000000000000004">
      <c r="B100" s="16" t="s">
        <v>38</v>
      </c>
      <c r="C100" s="16" t="s">
        <v>27</v>
      </c>
      <c r="D100" s="16">
        <v>50</v>
      </c>
      <c r="E100" s="16"/>
      <c r="F100" s="16" t="str">
        <f>SUBSTITUTE(F99,"RX", "TX")</f>
        <v>TXA01</v>
      </c>
      <c r="G100" s="32">
        <v>38</v>
      </c>
      <c r="H100" s="1">
        <v>2</v>
      </c>
      <c r="I100" s="1" t="s">
        <v>1</v>
      </c>
      <c r="J100" s="44">
        <v>1</v>
      </c>
      <c r="K100" s="73" t="str">
        <f ca="1">"["&amp;INDIRECT(ADDRESS(ROW()-24-1,2))&amp;"/"&amp;INDIRECT(ADDRESS(ROW()-24-1,3))&amp;"/"&amp;INDIRECT(ADDRESS(ROW()-24-1,4))&amp;"/"&amp;INDIRECT(ADDRESS(ROW()-24-1,6))&amp;"]"</f>
        <v>[agogna/BNL712//RXB01]</v>
      </c>
      <c r="L100" s="71" t="s">
        <v>39</v>
      </c>
    </row>
    <row r="101" spans="2:12" x14ac:dyDescent="0.55000000000000004">
      <c r="B101" s="16" t="s">
        <v>38</v>
      </c>
      <c r="C101" s="16" t="s">
        <v>27</v>
      </c>
      <c r="D101" s="16">
        <v>50</v>
      </c>
      <c r="E101" s="16"/>
      <c r="F101" s="16" t="str">
        <f>LEFT(F99,3)&amp;TEXT(RIGHT(F99,2)+1,"#00")</f>
        <v>RXA02</v>
      </c>
      <c r="G101" s="32">
        <v>38</v>
      </c>
      <c r="H101" s="1">
        <v>2</v>
      </c>
      <c r="I101" s="1" t="s">
        <v>1</v>
      </c>
      <c r="J101" s="44">
        <f t="shared" ref="J101:J146" si="28">J99+1</f>
        <v>2</v>
      </c>
      <c r="K101" s="75" t="str">
        <f t="shared" ref="K101" ca="1" si="29">"["&amp;INDIRECT(ADDRESS(ROW()-24+1,2))&amp;"/"&amp;INDIRECT(ADDRESS(ROW()-24+1,3))&amp;"/"&amp;INDIRECT(ADDRESS(ROW()-24+1,4))&amp;"/"&amp;INDIRECT(ADDRESS(ROW()-24+1,6))&amp;"]"</f>
        <v>[agogna/BNL712//TXB02]</v>
      </c>
      <c r="L101" s="71" t="s">
        <v>39</v>
      </c>
    </row>
    <row r="102" spans="2:12" x14ac:dyDescent="0.55000000000000004">
      <c r="B102" s="16" t="s">
        <v>38</v>
      </c>
      <c r="C102" s="16" t="s">
        <v>27</v>
      </c>
      <c r="D102" s="16">
        <v>50</v>
      </c>
      <c r="E102" s="16"/>
      <c r="F102" s="16" t="str">
        <f>LEFT(F100,3)&amp;TEXT(RIGHT(F100,2)+1,"#00")</f>
        <v>TXA02</v>
      </c>
      <c r="G102" s="32">
        <v>38</v>
      </c>
      <c r="H102" s="1">
        <v>2</v>
      </c>
      <c r="I102" s="1" t="s">
        <v>1</v>
      </c>
      <c r="J102" s="44">
        <f t="shared" si="28"/>
        <v>2</v>
      </c>
      <c r="K102" s="75" t="str">
        <f t="shared" ref="K102" ca="1" si="30">"["&amp;INDIRECT(ADDRESS(ROW()-24-1,2))&amp;"/"&amp;INDIRECT(ADDRESS(ROW()-24-1,3))&amp;"/"&amp;INDIRECT(ADDRESS(ROW()-24-1,4))&amp;"/"&amp;INDIRECT(ADDRESS(ROW()-24-1,6))&amp;"]"</f>
        <v>[agogna/BNL712//RXB02]</v>
      </c>
      <c r="L102" s="71" t="s">
        <v>39</v>
      </c>
    </row>
    <row r="103" spans="2:12" x14ac:dyDescent="0.55000000000000004">
      <c r="B103" s="16" t="s">
        <v>38</v>
      </c>
      <c r="C103" s="16" t="s">
        <v>27</v>
      </c>
      <c r="D103" s="16">
        <v>50</v>
      </c>
      <c r="E103" s="16"/>
      <c r="F103" s="16" t="str">
        <f t="shared" ref="F103:F122" si="31">LEFT(F101,3)&amp;TEXT(RIGHT(F101,2)+1,"#00")</f>
        <v>RXA03</v>
      </c>
      <c r="G103" s="32">
        <v>38</v>
      </c>
      <c r="H103" s="1">
        <v>2</v>
      </c>
      <c r="I103" s="1" t="s">
        <v>1</v>
      </c>
      <c r="J103" s="44">
        <f t="shared" si="28"/>
        <v>3</v>
      </c>
      <c r="K103" s="55" t="str">
        <f t="shared" ref="K103" ca="1" si="32">"["&amp;INDIRECT(ADDRESS(ROW()-24+1,2))&amp;"/"&amp;INDIRECT(ADDRESS(ROW()-24+1,3))&amp;"/"&amp;INDIRECT(ADDRESS(ROW()-24+1,4))&amp;"/"&amp;INDIRECT(ADDRESS(ROW()-24+1,6))&amp;"]"</f>
        <v>[agogna/BNL712//TXB03]</v>
      </c>
      <c r="L103" s="71" t="s">
        <v>39</v>
      </c>
    </row>
    <row r="104" spans="2:12" x14ac:dyDescent="0.55000000000000004">
      <c r="B104" s="16" t="s">
        <v>38</v>
      </c>
      <c r="C104" s="16" t="s">
        <v>27</v>
      </c>
      <c r="D104" s="16">
        <v>50</v>
      </c>
      <c r="E104" s="16"/>
      <c r="F104" s="16" t="str">
        <f t="shared" si="31"/>
        <v>TXA03</v>
      </c>
      <c r="G104" s="32">
        <v>38</v>
      </c>
      <c r="H104" s="1">
        <v>2</v>
      </c>
      <c r="I104" s="1" t="s">
        <v>1</v>
      </c>
      <c r="J104" s="44">
        <f t="shared" si="28"/>
        <v>3</v>
      </c>
      <c r="K104" s="55" t="str">
        <f t="shared" ref="K104" ca="1" si="33">"["&amp;INDIRECT(ADDRESS(ROW()-24-1,2))&amp;"/"&amp;INDIRECT(ADDRESS(ROW()-24-1,3))&amp;"/"&amp;INDIRECT(ADDRESS(ROW()-24-1,4))&amp;"/"&amp;INDIRECT(ADDRESS(ROW()-24-1,6))&amp;"]"</f>
        <v>[agogna/BNL712//RXB03]</v>
      </c>
      <c r="L104" s="71" t="s">
        <v>39</v>
      </c>
    </row>
    <row r="105" spans="2:12" x14ac:dyDescent="0.55000000000000004">
      <c r="B105" s="16" t="s">
        <v>38</v>
      </c>
      <c r="C105" s="16" t="s">
        <v>27</v>
      </c>
      <c r="D105" s="16">
        <v>50</v>
      </c>
      <c r="E105" s="16"/>
      <c r="F105" s="16" t="str">
        <f t="shared" si="31"/>
        <v>RXA04</v>
      </c>
      <c r="G105" s="32">
        <v>38</v>
      </c>
      <c r="H105" s="1">
        <v>2</v>
      </c>
      <c r="I105" s="1" t="s">
        <v>1</v>
      </c>
      <c r="J105" s="44">
        <f t="shared" si="28"/>
        <v>4</v>
      </c>
      <c r="K105" s="76" t="str">
        <f t="shared" ref="K105" ca="1" si="34">"["&amp;INDIRECT(ADDRESS(ROW()-24+1,2))&amp;"/"&amp;INDIRECT(ADDRESS(ROW()-24+1,3))&amp;"/"&amp;INDIRECT(ADDRESS(ROW()-24+1,4))&amp;"/"&amp;INDIRECT(ADDRESS(ROW()-24+1,6))&amp;"]"</f>
        <v>[agogna/BNL712//TXB04]</v>
      </c>
      <c r="L105" s="71" t="s">
        <v>39</v>
      </c>
    </row>
    <row r="106" spans="2:12" x14ac:dyDescent="0.55000000000000004">
      <c r="B106" s="16" t="s">
        <v>38</v>
      </c>
      <c r="C106" s="16" t="s">
        <v>27</v>
      </c>
      <c r="D106" s="16">
        <v>50</v>
      </c>
      <c r="E106" s="16"/>
      <c r="F106" s="16" t="str">
        <f t="shared" si="31"/>
        <v>TXA04</v>
      </c>
      <c r="G106" s="32">
        <v>38</v>
      </c>
      <c r="H106" s="1">
        <v>2</v>
      </c>
      <c r="I106" s="1" t="s">
        <v>1</v>
      </c>
      <c r="J106" s="44">
        <f t="shared" si="28"/>
        <v>4</v>
      </c>
      <c r="K106" s="76" t="str">
        <f t="shared" ref="K106" ca="1" si="35">"["&amp;INDIRECT(ADDRESS(ROW()-24-1,2))&amp;"/"&amp;INDIRECT(ADDRESS(ROW()-24-1,3))&amp;"/"&amp;INDIRECT(ADDRESS(ROW()-24-1,4))&amp;"/"&amp;INDIRECT(ADDRESS(ROW()-24-1,6))&amp;"]"</f>
        <v>[agogna/BNL712//RXB04]</v>
      </c>
      <c r="L106" s="71" t="s">
        <v>39</v>
      </c>
    </row>
    <row r="107" spans="2:12" x14ac:dyDescent="0.55000000000000004">
      <c r="B107" s="16" t="s">
        <v>38</v>
      </c>
      <c r="C107" s="16" t="s">
        <v>27</v>
      </c>
      <c r="D107" s="16">
        <v>50</v>
      </c>
      <c r="E107" s="16"/>
      <c r="F107" s="16" t="str">
        <f t="shared" si="31"/>
        <v>RXA05</v>
      </c>
      <c r="G107" s="32">
        <v>38</v>
      </c>
      <c r="H107" s="1">
        <v>2</v>
      </c>
      <c r="I107" s="1" t="s">
        <v>1</v>
      </c>
      <c r="J107" s="44">
        <f t="shared" si="28"/>
        <v>5</v>
      </c>
      <c r="K107" s="77" t="str">
        <f t="shared" ref="K107" ca="1" si="36">"["&amp;INDIRECT(ADDRESS(ROW()-24+1,2))&amp;"/"&amp;INDIRECT(ADDRESS(ROW()-24+1,3))&amp;"/"&amp;INDIRECT(ADDRESS(ROW()-24+1,4))&amp;"/"&amp;INDIRECT(ADDRESS(ROW()-24+1,6))&amp;"]"</f>
        <v>[agogna/BNL712//TXB05]</v>
      </c>
      <c r="L107" s="71" t="s">
        <v>39</v>
      </c>
    </row>
    <row r="108" spans="2:12" x14ac:dyDescent="0.55000000000000004">
      <c r="B108" s="16" t="s">
        <v>38</v>
      </c>
      <c r="C108" s="16" t="s">
        <v>27</v>
      </c>
      <c r="D108" s="16">
        <v>50</v>
      </c>
      <c r="E108" s="16"/>
      <c r="F108" s="16" t="str">
        <f t="shared" si="31"/>
        <v>TXA05</v>
      </c>
      <c r="G108" s="32">
        <v>38</v>
      </c>
      <c r="H108" s="1">
        <v>2</v>
      </c>
      <c r="I108" s="1" t="s">
        <v>1</v>
      </c>
      <c r="J108" s="44">
        <f t="shared" si="28"/>
        <v>5</v>
      </c>
      <c r="K108" s="77" t="str">
        <f t="shared" ref="K108" ca="1" si="37">"["&amp;INDIRECT(ADDRESS(ROW()-24-1,2))&amp;"/"&amp;INDIRECT(ADDRESS(ROW()-24-1,3))&amp;"/"&amp;INDIRECT(ADDRESS(ROW()-24-1,4))&amp;"/"&amp;INDIRECT(ADDRESS(ROW()-24-1,6))&amp;"]"</f>
        <v>[agogna/BNL712//RXB05]</v>
      </c>
      <c r="L108" s="71" t="s">
        <v>39</v>
      </c>
    </row>
    <row r="109" spans="2:12" x14ac:dyDescent="0.55000000000000004">
      <c r="B109" s="16" t="s">
        <v>38</v>
      </c>
      <c r="C109" s="16" t="s">
        <v>27</v>
      </c>
      <c r="D109" s="16">
        <v>50</v>
      </c>
      <c r="E109" s="16"/>
      <c r="F109" s="16" t="str">
        <f t="shared" si="31"/>
        <v>RXA06</v>
      </c>
      <c r="G109" s="32">
        <v>38</v>
      </c>
      <c r="H109" s="1">
        <v>2</v>
      </c>
      <c r="I109" s="1" t="s">
        <v>1</v>
      </c>
      <c r="J109" s="44">
        <f t="shared" si="28"/>
        <v>6</v>
      </c>
      <c r="K109" s="75" t="str">
        <f t="shared" ref="K109" ca="1" si="38">"["&amp;INDIRECT(ADDRESS(ROW()-24+1,2))&amp;"/"&amp;INDIRECT(ADDRESS(ROW()-24+1,3))&amp;"/"&amp;INDIRECT(ADDRESS(ROW()-24+1,4))&amp;"/"&amp;INDIRECT(ADDRESS(ROW()-24+1,6))&amp;"]"</f>
        <v>[agogna/BNL712//TXB06]</v>
      </c>
      <c r="L109" s="71" t="s">
        <v>39</v>
      </c>
    </row>
    <row r="110" spans="2:12" x14ac:dyDescent="0.55000000000000004">
      <c r="B110" s="16" t="s">
        <v>38</v>
      </c>
      <c r="C110" s="16" t="s">
        <v>27</v>
      </c>
      <c r="D110" s="16">
        <v>50</v>
      </c>
      <c r="E110" s="16"/>
      <c r="F110" s="16" t="str">
        <f t="shared" si="31"/>
        <v>TXA06</v>
      </c>
      <c r="G110" s="32">
        <v>38</v>
      </c>
      <c r="H110" s="1">
        <v>2</v>
      </c>
      <c r="I110" s="1" t="s">
        <v>1</v>
      </c>
      <c r="J110" s="44">
        <f t="shared" si="28"/>
        <v>6</v>
      </c>
      <c r="K110" s="75" t="str">
        <f t="shared" ref="K110" ca="1" si="39">"["&amp;INDIRECT(ADDRESS(ROW()-24-1,2))&amp;"/"&amp;INDIRECT(ADDRESS(ROW()-24-1,3))&amp;"/"&amp;INDIRECT(ADDRESS(ROW()-24-1,4))&amp;"/"&amp;INDIRECT(ADDRESS(ROW()-24-1,6))&amp;"]"</f>
        <v>[agogna/BNL712//RXB06]</v>
      </c>
      <c r="L110" s="71" t="s">
        <v>39</v>
      </c>
    </row>
    <row r="111" spans="2:12" x14ac:dyDescent="0.55000000000000004">
      <c r="B111" s="16" t="s">
        <v>38</v>
      </c>
      <c r="C111" s="16" t="s">
        <v>27</v>
      </c>
      <c r="D111" s="16">
        <v>50</v>
      </c>
      <c r="E111" s="16"/>
      <c r="F111" s="16" t="str">
        <f t="shared" si="31"/>
        <v>RXA07</v>
      </c>
      <c r="G111" s="32">
        <v>38</v>
      </c>
      <c r="H111" s="1">
        <v>2</v>
      </c>
      <c r="I111" s="1" t="s">
        <v>1</v>
      </c>
      <c r="J111" s="44">
        <f t="shared" si="28"/>
        <v>7</v>
      </c>
      <c r="K111" s="73" t="str">
        <f t="shared" ref="K111" ca="1" si="40">"["&amp;INDIRECT(ADDRESS(ROW()-24+1,2))&amp;"/"&amp;INDIRECT(ADDRESS(ROW()-24+1,3))&amp;"/"&amp;INDIRECT(ADDRESS(ROW()-24+1,4))&amp;"/"&amp;INDIRECT(ADDRESS(ROW()-24+1,6))&amp;"]"</f>
        <v>[agogna/BNL712//TXB07]</v>
      </c>
      <c r="L111" s="71" t="s">
        <v>39</v>
      </c>
    </row>
    <row r="112" spans="2:12" x14ac:dyDescent="0.55000000000000004">
      <c r="B112" s="16" t="s">
        <v>38</v>
      </c>
      <c r="C112" s="16" t="s">
        <v>27</v>
      </c>
      <c r="D112" s="16">
        <v>50</v>
      </c>
      <c r="E112" s="16"/>
      <c r="F112" s="16" t="str">
        <f t="shared" si="31"/>
        <v>TXA07</v>
      </c>
      <c r="G112" s="32">
        <v>38</v>
      </c>
      <c r="H112" s="1">
        <v>2</v>
      </c>
      <c r="I112" s="1" t="s">
        <v>1</v>
      </c>
      <c r="J112" s="44">
        <f t="shared" si="28"/>
        <v>7</v>
      </c>
      <c r="K112" s="73" t="str">
        <f t="shared" ref="K112" ca="1" si="41">"["&amp;INDIRECT(ADDRESS(ROW()-24-1,2))&amp;"/"&amp;INDIRECT(ADDRESS(ROW()-24-1,3))&amp;"/"&amp;INDIRECT(ADDRESS(ROW()-24-1,4))&amp;"/"&amp;INDIRECT(ADDRESS(ROW()-24-1,6))&amp;"]"</f>
        <v>[agogna/BNL712//RXB07]</v>
      </c>
      <c r="L112" s="71" t="s">
        <v>39</v>
      </c>
    </row>
    <row r="113" spans="2:12" x14ac:dyDescent="0.55000000000000004">
      <c r="B113" s="16" t="s">
        <v>38</v>
      </c>
      <c r="C113" s="16" t="s">
        <v>27</v>
      </c>
      <c r="D113" s="16">
        <v>50</v>
      </c>
      <c r="E113" s="16"/>
      <c r="F113" s="16" t="str">
        <f t="shared" si="31"/>
        <v>RXA08</v>
      </c>
      <c r="G113" s="32">
        <v>38</v>
      </c>
      <c r="H113" s="1">
        <v>2</v>
      </c>
      <c r="I113" s="1" t="s">
        <v>1</v>
      </c>
      <c r="J113" s="44">
        <f t="shared" si="28"/>
        <v>8</v>
      </c>
      <c r="K113" s="75" t="str">
        <f t="shared" ref="K113" ca="1" si="42">"["&amp;INDIRECT(ADDRESS(ROW()-24+1,2))&amp;"/"&amp;INDIRECT(ADDRESS(ROW()-24+1,3))&amp;"/"&amp;INDIRECT(ADDRESS(ROW()-24+1,4))&amp;"/"&amp;INDIRECT(ADDRESS(ROW()-24+1,6))&amp;"]"</f>
        <v>[agogna/BNL712//TXB08]</v>
      </c>
      <c r="L113" s="71" t="s">
        <v>39</v>
      </c>
    </row>
    <row r="114" spans="2:12" x14ac:dyDescent="0.55000000000000004">
      <c r="B114" s="16" t="s">
        <v>38</v>
      </c>
      <c r="C114" s="16" t="s">
        <v>27</v>
      </c>
      <c r="D114" s="16">
        <v>50</v>
      </c>
      <c r="E114" s="16"/>
      <c r="F114" s="16" t="str">
        <f t="shared" si="31"/>
        <v>TXA08</v>
      </c>
      <c r="G114" s="32">
        <v>38</v>
      </c>
      <c r="H114" s="1">
        <v>2</v>
      </c>
      <c r="I114" s="1" t="s">
        <v>1</v>
      </c>
      <c r="J114" s="44">
        <f t="shared" si="28"/>
        <v>8</v>
      </c>
      <c r="K114" s="75" t="str">
        <f t="shared" ref="K114" ca="1" si="43">"["&amp;INDIRECT(ADDRESS(ROW()-24-1,2))&amp;"/"&amp;INDIRECT(ADDRESS(ROW()-24-1,3))&amp;"/"&amp;INDIRECT(ADDRESS(ROW()-24-1,4))&amp;"/"&amp;INDIRECT(ADDRESS(ROW()-24-1,6))&amp;"]"</f>
        <v>[agogna/BNL712//RXB08]</v>
      </c>
      <c r="L114" s="71" t="s">
        <v>39</v>
      </c>
    </row>
    <row r="115" spans="2:12" x14ac:dyDescent="0.55000000000000004">
      <c r="B115" s="16" t="s">
        <v>38</v>
      </c>
      <c r="C115" s="16" t="s">
        <v>27</v>
      </c>
      <c r="D115" s="16">
        <v>50</v>
      </c>
      <c r="E115" s="16"/>
      <c r="F115" s="16" t="str">
        <f t="shared" si="31"/>
        <v>RXA09</v>
      </c>
      <c r="G115" s="32">
        <v>38</v>
      </c>
      <c r="H115" s="1">
        <v>2</v>
      </c>
      <c r="I115" s="1" t="s">
        <v>1</v>
      </c>
      <c r="J115" s="44">
        <f t="shared" si="28"/>
        <v>9</v>
      </c>
      <c r="K115" s="55" t="str">
        <f t="shared" ref="K115" ca="1" si="44">"["&amp;INDIRECT(ADDRESS(ROW()-24+1,2))&amp;"/"&amp;INDIRECT(ADDRESS(ROW()-24+1,3))&amp;"/"&amp;INDIRECT(ADDRESS(ROW()-24+1,4))&amp;"/"&amp;INDIRECT(ADDRESS(ROW()-24+1,6))&amp;"]"</f>
        <v>[agogna/BNL712//TXB09]</v>
      </c>
      <c r="L115" s="71" t="s">
        <v>39</v>
      </c>
    </row>
    <row r="116" spans="2:12" x14ac:dyDescent="0.55000000000000004">
      <c r="B116" s="16" t="s">
        <v>38</v>
      </c>
      <c r="C116" s="16" t="s">
        <v>27</v>
      </c>
      <c r="D116" s="16">
        <v>50</v>
      </c>
      <c r="E116" s="16"/>
      <c r="F116" s="16" t="str">
        <f t="shared" si="31"/>
        <v>TXA09</v>
      </c>
      <c r="G116" s="32">
        <v>38</v>
      </c>
      <c r="H116" s="1">
        <v>2</v>
      </c>
      <c r="I116" s="1" t="s">
        <v>1</v>
      </c>
      <c r="J116" s="44">
        <f t="shared" si="28"/>
        <v>9</v>
      </c>
      <c r="K116" s="55" t="str">
        <f t="shared" ref="K116" ca="1" si="45">"["&amp;INDIRECT(ADDRESS(ROW()-24-1,2))&amp;"/"&amp;INDIRECT(ADDRESS(ROW()-24-1,3))&amp;"/"&amp;INDIRECT(ADDRESS(ROW()-24-1,4))&amp;"/"&amp;INDIRECT(ADDRESS(ROW()-24-1,6))&amp;"]"</f>
        <v>[agogna/BNL712//RXB09]</v>
      </c>
      <c r="L116" s="71" t="s">
        <v>39</v>
      </c>
    </row>
    <row r="117" spans="2:12" x14ac:dyDescent="0.55000000000000004">
      <c r="B117" s="16" t="s">
        <v>38</v>
      </c>
      <c r="C117" s="16" t="s">
        <v>27</v>
      </c>
      <c r="D117" s="16">
        <v>50</v>
      </c>
      <c r="E117" s="16"/>
      <c r="F117" s="16" t="str">
        <f t="shared" si="31"/>
        <v>RXA10</v>
      </c>
      <c r="G117" s="32">
        <v>38</v>
      </c>
      <c r="H117" s="1">
        <v>2</v>
      </c>
      <c r="I117" s="1" t="s">
        <v>1</v>
      </c>
      <c r="J117" s="44">
        <f t="shared" si="28"/>
        <v>10</v>
      </c>
      <c r="K117" s="76" t="str">
        <f t="shared" ref="K117" ca="1" si="46">"["&amp;INDIRECT(ADDRESS(ROW()-24+1,2))&amp;"/"&amp;INDIRECT(ADDRESS(ROW()-24+1,3))&amp;"/"&amp;INDIRECT(ADDRESS(ROW()-24+1,4))&amp;"/"&amp;INDIRECT(ADDRESS(ROW()-24+1,6))&amp;"]"</f>
        <v>[agogna/BNL712//TXB10]</v>
      </c>
      <c r="L117" s="71" t="s">
        <v>39</v>
      </c>
    </row>
    <row r="118" spans="2:12" x14ac:dyDescent="0.55000000000000004">
      <c r="B118" s="16" t="s">
        <v>38</v>
      </c>
      <c r="C118" s="16" t="s">
        <v>27</v>
      </c>
      <c r="D118" s="16">
        <v>50</v>
      </c>
      <c r="E118" s="16"/>
      <c r="F118" s="16" t="str">
        <f t="shared" si="31"/>
        <v>TXA10</v>
      </c>
      <c r="G118" s="32">
        <v>38</v>
      </c>
      <c r="H118" s="1">
        <v>2</v>
      </c>
      <c r="I118" s="1" t="s">
        <v>1</v>
      </c>
      <c r="J118" s="44">
        <f t="shared" si="28"/>
        <v>10</v>
      </c>
      <c r="K118" s="76" t="str">
        <f t="shared" ref="K118" ca="1" si="47">"["&amp;INDIRECT(ADDRESS(ROW()-24-1,2))&amp;"/"&amp;INDIRECT(ADDRESS(ROW()-24-1,3))&amp;"/"&amp;INDIRECT(ADDRESS(ROW()-24-1,4))&amp;"/"&amp;INDIRECT(ADDRESS(ROW()-24-1,6))&amp;"]"</f>
        <v>[agogna/BNL712//RXB10]</v>
      </c>
      <c r="L118" s="71" t="s">
        <v>39</v>
      </c>
    </row>
    <row r="119" spans="2:12" x14ac:dyDescent="0.55000000000000004">
      <c r="B119" s="16" t="s">
        <v>38</v>
      </c>
      <c r="C119" s="16" t="s">
        <v>27</v>
      </c>
      <c r="D119" s="16">
        <v>50</v>
      </c>
      <c r="E119" s="16"/>
      <c r="F119" s="16" t="str">
        <f t="shared" si="31"/>
        <v>RXA11</v>
      </c>
      <c r="G119" s="32">
        <v>38</v>
      </c>
      <c r="H119" s="1">
        <v>2</v>
      </c>
      <c r="I119" s="1" t="s">
        <v>1</v>
      </c>
      <c r="J119" s="44">
        <f t="shared" si="28"/>
        <v>11</v>
      </c>
      <c r="K119" s="77" t="str">
        <f t="shared" ref="K119" ca="1" si="48">"["&amp;INDIRECT(ADDRESS(ROW()-24+1,2))&amp;"/"&amp;INDIRECT(ADDRESS(ROW()-24+1,3))&amp;"/"&amp;INDIRECT(ADDRESS(ROW()-24+1,4))&amp;"/"&amp;INDIRECT(ADDRESS(ROW()-24+1,6))&amp;"]"</f>
        <v>[agogna/BNL712//TXB11]</v>
      </c>
      <c r="L119" s="71" t="s">
        <v>39</v>
      </c>
    </row>
    <row r="120" spans="2:12" x14ac:dyDescent="0.55000000000000004">
      <c r="B120" s="16" t="s">
        <v>38</v>
      </c>
      <c r="C120" s="16" t="s">
        <v>27</v>
      </c>
      <c r="D120" s="16">
        <v>50</v>
      </c>
      <c r="E120" s="16"/>
      <c r="F120" s="16" t="str">
        <f t="shared" si="31"/>
        <v>TXA11</v>
      </c>
      <c r="G120" s="32">
        <v>38</v>
      </c>
      <c r="H120" s="1">
        <v>2</v>
      </c>
      <c r="I120" s="1" t="s">
        <v>1</v>
      </c>
      <c r="J120" s="44">
        <f t="shared" si="28"/>
        <v>11</v>
      </c>
      <c r="K120" s="77" t="str">
        <f t="shared" ref="K120" ca="1" si="49">"["&amp;INDIRECT(ADDRESS(ROW()-24-1,2))&amp;"/"&amp;INDIRECT(ADDRESS(ROW()-24-1,3))&amp;"/"&amp;INDIRECT(ADDRESS(ROW()-24-1,4))&amp;"/"&amp;INDIRECT(ADDRESS(ROW()-24-1,6))&amp;"]"</f>
        <v>[agogna/BNL712//RXB11]</v>
      </c>
      <c r="L120" s="71" t="s">
        <v>39</v>
      </c>
    </row>
    <row r="121" spans="2:12" x14ac:dyDescent="0.55000000000000004">
      <c r="B121" s="16" t="s">
        <v>38</v>
      </c>
      <c r="C121" s="16" t="s">
        <v>27</v>
      </c>
      <c r="D121" s="16">
        <v>50</v>
      </c>
      <c r="E121" s="16"/>
      <c r="F121" s="16" t="str">
        <f t="shared" si="31"/>
        <v>RXA12</v>
      </c>
      <c r="G121" s="32">
        <v>38</v>
      </c>
      <c r="H121" s="1">
        <v>2</v>
      </c>
      <c r="I121" s="1" t="s">
        <v>1</v>
      </c>
      <c r="J121" s="44">
        <f t="shared" si="28"/>
        <v>12</v>
      </c>
      <c r="K121" s="75" t="str">
        <f t="shared" ref="K121" ca="1" si="50">"["&amp;INDIRECT(ADDRESS(ROW()-24+1,2))&amp;"/"&amp;INDIRECT(ADDRESS(ROW()-24+1,3))&amp;"/"&amp;INDIRECT(ADDRESS(ROW()-24+1,4))&amp;"/"&amp;INDIRECT(ADDRESS(ROW()-24+1,6))&amp;"]"</f>
        <v>[agogna/BNL712//TXB12]</v>
      </c>
      <c r="L121" s="71" t="s">
        <v>39</v>
      </c>
    </row>
    <row r="122" spans="2:12" ht="14.7" thickBot="1" x14ac:dyDescent="0.6">
      <c r="B122" s="17" t="s">
        <v>38</v>
      </c>
      <c r="C122" s="17" t="s">
        <v>27</v>
      </c>
      <c r="D122" s="17">
        <v>50</v>
      </c>
      <c r="E122" s="17"/>
      <c r="F122" s="17" t="str">
        <f t="shared" si="31"/>
        <v>TXA12</v>
      </c>
      <c r="G122" s="32">
        <v>38</v>
      </c>
      <c r="H122" s="1">
        <v>2</v>
      </c>
      <c r="I122" s="1" t="s">
        <v>1</v>
      </c>
      <c r="J122" s="44">
        <f t="shared" si="28"/>
        <v>12</v>
      </c>
      <c r="K122" s="75" t="str">
        <f t="shared" ref="K122" ca="1" si="51">"["&amp;INDIRECT(ADDRESS(ROW()-24-1,2))&amp;"/"&amp;INDIRECT(ADDRESS(ROW()-24-1,3))&amp;"/"&amp;INDIRECT(ADDRESS(ROW()-24-1,4))&amp;"/"&amp;INDIRECT(ADDRESS(ROW()-24-1,6))&amp;"]"</f>
        <v>[agogna/BNL712//RXB12]</v>
      </c>
      <c r="L122" s="71" t="s">
        <v>39</v>
      </c>
    </row>
    <row r="123" spans="2:12" ht="14.7" thickTop="1" x14ac:dyDescent="0.55000000000000004">
      <c r="B123" s="18" t="s">
        <v>38</v>
      </c>
      <c r="C123" s="18" t="s">
        <v>27</v>
      </c>
      <c r="D123" s="18">
        <v>50</v>
      </c>
      <c r="E123" s="18"/>
      <c r="F123" s="18" t="s">
        <v>5</v>
      </c>
      <c r="G123" s="32">
        <v>38</v>
      </c>
      <c r="H123" s="1">
        <v>2</v>
      </c>
      <c r="I123" s="1" t="s">
        <v>1</v>
      </c>
      <c r="J123" s="44">
        <f t="shared" si="28"/>
        <v>13</v>
      </c>
      <c r="K123" s="47"/>
      <c r="L123" s="47"/>
    </row>
    <row r="124" spans="2:12" x14ac:dyDescent="0.55000000000000004">
      <c r="B124" s="19" t="s">
        <v>38</v>
      </c>
      <c r="C124" s="19" t="s">
        <v>27</v>
      </c>
      <c r="D124" s="19">
        <v>50</v>
      </c>
      <c r="E124" s="19"/>
      <c r="F124" s="19" t="str">
        <f>SUBSTITUTE(F123,"RX", "TX")</f>
        <v>TXB01</v>
      </c>
      <c r="G124" s="32">
        <v>38</v>
      </c>
      <c r="H124" s="1">
        <v>2</v>
      </c>
      <c r="I124" s="1" t="s">
        <v>1</v>
      </c>
      <c r="J124" s="44">
        <f t="shared" si="28"/>
        <v>13</v>
      </c>
      <c r="K124" s="47"/>
      <c r="L124" s="47"/>
    </row>
    <row r="125" spans="2:12" x14ac:dyDescent="0.55000000000000004">
      <c r="B125" s="19" t="s">
        <v>38</v>
      </c>
      <c r="C125" s="19" t="s">
        <v>27</v>
      </c>
      <c r="D125" s="19">
        <v>50</v>
      </c>
      <c r="E125" s="19"/>
      <c r="F125" s="19" t="str">
        <f>LEFT(F123,3)&amp;TEXT(RIGHT(F123,2)+1,"#00")</f>
        <v>RXB02</v>
      </c>
      <c r="G125" s="32">
        <v>38</v>
      </c>
      <c r="H125" s="1">
        <v>2</v>
      </c>
      <c r="I125" s="1" t="s">
        <v>1</v>
      </c>
      <c r="J125" s="44">
        <f t="shared" si="28"/>
        <v>14</v>
      </c>
      <c r="K125" s="47"/>
      <c r="L125" s="47"/>
    </row>
    <row r="126" spans="2:12" x14ac:dyDescent="0.55000000000000004">
      <c r="B126" s="19" t="s">
        <v>38</v>
      </c>
      <c r="C126" s="19" t="s">
        <v>27</v>
      </c>
      <c r="D126" s="19">
        <v>50</v>
      </c>
      <c r="E126" s="19"/>
      <c r="F126" s="19" t="str">
        <f>LEFT(F124,3)&amp;TEXT(RIGHT(F124,2)+1,"#00")</f>
        <v>TXB02</v>
      </c>
      <c r="G126" s="32">
        <v>38</v>
      </c>
      <c r="H126" s="1">
        <v>2</v>
      </c>
      <c r="I126" s="1" t="s">
        <v>1</v>
      </c>
      <c r="J126" s="44">
        <f t="shared" si="28"/>
        <v>14</v>
      </c>
      <c r="K126" s="47"/>
      <c r="L126" s="47"/>
    </row>
    <row r="127" spans="2:12" x14ac:dyDescent="0.55000000000000004">
      <c r="B127" s="19" t="s">
        <v>38</v>
      </c>
      <c r="C127" s="19" t="s">
        <v>27</v>
      </c>
      <c r="D127" s="19">
        <v>50</v>
      </c>
      <c r="E127" s="19"/>
      <c r="F127" s="19" t="str">
        <f t="shared" ref="F127:F146" si="52">LEFT(F125,3)&amp;TEXT(RIGHT(F125,2)+1,"#00")</f>
        <v>RXB03</v>
      </c>
      <c r="G127" s="32">
        <v>38</v>
      </c>
      <c r="H127" s="1">
        <v>2</v>
      </c>
      <c r="I127" s="1" t="s">
        <v>1</v>
      </c>
      <c r="J127" s="44">
        <f t="shared" si="28"/>
        <v>15</v>
      </c>
      <c r="K127" s="57"/>
      <c r="L127" s="57"/>
    </row>
    <row r="128" spans="2:12" x14ac:dyDescent="0.55000000000000004">
      <c r="B128" s="19" t="s">
        <v>38</v>
      </c>
      <c r="C128" s="19" t="s">
        <v>27</v>
      </c>
      <c r="D128" s="19">
        <v>50</v>
      </c>
      <c r="E128" s="19"/>
      <c r="F128" s="19" t="str">
        <f t="shared" si="52"/>
        <v>TXB03</v>
      </c>
      <c r="G128" s="32">
        <v>38</v>
      </c>
      <c r="H128" s="1">
        <v>2</v>
      </c>
      <c r="I128" s="1" t="s">
        <v>1</v>
      </c>
      <c r="J128" s="44">
        <f t="shared" si="28"/>
        <v>15</v>
      </c>
      <c r="K128" s="57"/>
      <c r="L128" s="57"/>
    </row>
    <row r="129" spans="2:12" x14ac:dyDescent="0.55000000000000004">
      <c r="B129" s="19" t="s">
        <v>38</v>
      </c>
      <c r="C129" s="19" t="s">
        <v>27</v>
      </c>
      <c r="D129" s="19">
        <v>50</v>
      </c>
      <c r="E129" s="19"/>
      <c r="F129" s="19" t="str">
        <f t="shared" si="52"/>
        <v>RXB04</v>
      </c>
      <c r="G129" s="32">
        <v>38</v>
      </c>
      <c r="H129" s="1">
        <v>2</v>
      </c>
      <c r="I129" s="1" t="s">
        <v>1</v>
      </c>
      <c r="J129" s="44">
        <f t="shared" si="28"/>
        <v>16</v>
      </c>
      <c r="K129" s="57"/>
      <c r="L129" s="57"/>
    </row>
    <row r="130" spans="2:12" x14ac:dyDescent="0.55000000000000004">
      <c r="B130" s="19" t="s">
        <v>38</v>
      </c>
      <c r="C130" s="19" t="s">
        <v>27</v>
      </c>
      <c r="D130" s="19">
        <v>50</v>
      </c>
      <c r="E130" s="19"/>
      <c r="F130" s="19" t="str">
        <f t="shared" si="52"/>
        <v>TXB04</v>
      </c>
      <c r="G130" s="32">
        <v>38</v>
      </c>
      <c r="H130" s="1">
        <v>2</v>
      </c>
      <c r="I130" s="1" t="s">
        <v>1</v>
      </c>
      <c r="J130" s="44">
        <f t="shared" si="28"/>
        <v>16</v>
      </c>
      <c r="K130" s="57"/>
      <c r="L130" s="57"/>
    </row>
    <row r="131" spans="2:12" x14ac:dyDescent="0.55000000000000004">
      <c r="B131" s="19" t="s">
        <v>38</v>
      </c>
      <c r="C131" s="19" t="s">
        <v>27</v>
      </c>
      <c r="D131" s="19">
        <v>50</v>
      </c>
      <c r="E131" s="19"/>
      <c r="F131" s="19" t="str">
        <f t="shared" si="52"/>
        <v>RXB05</v>
      </c>
      <c r="G131" s="32">
        <v>38</v>
      </c>
      <c r="H131" s="1">
        <v>2</v>
      </c>
      <c r="I131" s="1" t="s">
        <v>1</v>
      </c>
      <c r="J131" s="44">
        <f t="shared" si="28"/>
        <v>17</v>
      </c>
      <c r="K131" s="57"/>
      <c r="L131" s="57"/>
    </row>
    <row r="132" spans="2:12" x14ac:dyDescent="0.55000000000000004">
      <c r="B132" s="19" t="s">
        <v>38</v>
      </c>
      <c r="C132" s="19" t="s">
        <v>27</v>
      </c>
      <c r="D132" s="19">
        <v>50</v>
      </c>
      <c r="E132" s="19"/>
      <c r="F132" s="19" t="str">
        <f t="shared" si="52"/>
        <v>TXB05</v>
      </c>
      <c r="G132" s="32">
        <v>38</v>
      </c>
      <c r="H132" s="1">
        <v>2</v>
      </c>
      <c r="I132" s="1" t="s">
        <v>1</v>
      </c>
      <c r="J132" s="44">
        <f t="shared" si="28"/>
        <v>17</v>
      </c>
      <c r="K132" s="57"/>
      <c r="L132" s="57"/>
    </row>
    <row r="133" spans="2:12" x14ac:dyDescent="0.55000000000000004">
      <c r="B133" s="19" t="s">
        <v>38</v>
      </c>
      <c r="C133" s="19" t="s">
        <v>27</v>
      </c>
      <c r="D133" s="19">
        <v>50</v>
      </c>
      <c r="E133" s="19"/>
      <c r="F133" s="19" t="str">
        <f t="shared" si="52"/>
        <v>RXB06</v>
      </c>
      <c r="G133" s="32">
        <v>38</v>
      </c>
      <c r="H133" s="1">
        <v>2</v>
      </c>
      <c r="I133" s="1" t="s">
        <v>1</v>
      </c>
      <c r="J133" s="44">
        <f t="shared" si="28"/>
        <v>18</v>
      </c>
      <c r="K133" s="57"/>
      <c r="L133" s="57"/>
    </row>
    <row r="134" spans="2:12" x14ac:dyDescent="0.55000000000000004">
      <c r="B134" s="19" t="s">
        <v>38</v>
      </c>
      <c r="C134" s="19" t="s">
        <v>27</v>
      </c>
      <c r="D134" s="19">
        <v>50</v>
      </c>
      <c r="E134" s="19"/>
      <c r="F134" s="19" t="str">
        <f t="shared" si="52"/>
        <v>TXB06</v>
      </c>
      <c r="G134" s="32">
        <v>38</v>
      </c>
      <c r="H134" s="1">
        <v>2</v>
      </c>
      <c r="I134" s="1" t="s">
        <v>1</v>
      </c>
      <c r="J134" s="44">
        <f t="shared" si="28"/>
        <v>18</v>
      </c>
      <c r="K134" s="57"/>
      <c r="L134" s="57"/>
    </row>
    <row r="135" spans="2:12" x14ac:dyDescent="0.55000000000000004">
      <c r="B135" s="19" t="s">
        <v>38</v>
      </c>
      <c r="C135" s="19" t="s">
        <v>27</v>
      </c>
      <c r="D135" s="19">
        <v>50</v>
      </c>
      <c r="E135" s="19"/>
      <c r="F135" s="19" t="str">
        <f t="shared" si="52"/>
        <v>RXB07</v>
      </c>
      <c r="G135" s="32">
        <v>38</v>
      </c>
      <c r="H135" s="1">
        <v>2</v>
      </c>
      <c r="I135" s="1" t="s">
        <v>1</v>
      </c>
      <c r="J135" s="44">
        <f t="shared" si="28"/>
        <v>19</v>
      </c>
      <c r="K135" s="57"/>
      <c r="L135" s="57"/>
    </row>
    <row r="136" spans="2:12" x14ac:dyDescent="0.55000000000000004">
      <c r="B136" s="19" t="s">
        <v>38</v>
      </c>
      <c r="C136" s="19" t="s">
        <v>27</v>
      </c>
      <c r="D136" s="19">
        <v>50</v>
      </c>
      <c r="E136" s="19"/>
      <c r="F136" s="19" t="str">
        <f t="shared" si="52"/>
        <v>TXB07</v>
      </c>
      <c r="G136" s="32">
        <v>38</v>
      </c>
      <c r="H136" s="1">
        <v>2</v>
      </c>
      <c r="I136" s="1" t="s">
        <v>1</v>
      </c>
      <c r="J136" s="44">
        <f t="shared" si="28"/>
        <v>19</v>
      </c>
      <c r="K136" s="57"/>
      <c r="L136" s="57"/>
    </row>
    <row r="137" spans="2:12" x14ac:dyDescent="0.55000000000000004">
      <c r="B137" s="19" t="s">
        <v>38</v>
      </c>
      <c r="C137" s="19" t="s">
        <v>27</v>
      </c>
      <c r="D137" s="19">
        <v>50</v>
      </c>
      <c r="E137" s="19"/>
      <c r="F137" s="19" t="str">
        <f t="shared" si="52"/>
        <v>RXB08</v>
      </c>
      <c r="G137" s="32">
        <v>38</v>
      </c>
      <c r="H137" s="1">
        <v>2</v>
      </c>
      <c r="I137" s="1" t="s">
        <v>1</v>
      </c>
      <c r="J137" s="44">
        <f t="shared" si="28"/>
        <v>20</v>
      </c>
      <c r="K137" s="57"/>
      <c r="L137" s="57"/>
    </row>
    <row r="138" spans="2:12" x14ac:dyDescent="0.55000000000000004">
      <c r="B138" s="19" t="s">
        <v>38</v>
      </c>
      <c r="C138" s="19" t="s">
        <v>27</v>
      </c>
      <c r="D138" s="19">
        <v>50</v>
      </c>
      <c r="E138" s="19"/>
      <c r="F138" s="19" t="str">
        <f t="shared" si="52"/>
        <v>TXB08</v>
      </c>
      <c r="G138" s="32">
        <v>38</v>
      </c>
      <c r="H138" s="1">
        <v>2</v>
      </c>
      <c r="I138" s="1" t="s">
        <v>1</v>
      </c>
      <c r="J138" s="44">
        <f t="shared" si="28"/>
        <v>20</v>
      </c>
      <c r="K138" s="57"/>
      <c r="L138" s="57"/>
    </row>
    <row r="139" spans="2:12" x14ac:dyDescent="0.55000000000000004">
      <c r="B139" s="19" t="s">
        <v>38</v>
      </c>
      <c r="C139" s="19" t="s">
        <v>27</v>
      </c>
      <c r="D139" s="19">
        <v>50</v>
      </c>
      <c r="E139" s="19"/>
      <c r="F139" s="19" t="str">
        <f t="shared" si="52"/>
        <v>RXB09</v>
      </c>
      <c r="G139" s="32">
        <v>38</v>
      </c>
      <c r="H139" s="1">
        <v>2</v>
      </c>
      <c r="I139" s="1" t="s">
        <v>1</v>
      </c>
      <c r="J139" s="44">
        <f t="shared" si="28"/>
        <v>21</v>
      </c>
      <c r="K139" s="57"/>
      <c r="L139" s="57"/>
    </row>
    <row r="140" spans="2:12" x14ac:dyDescent="0.55000000000000004">
      <c r="B140" s="19" t="s">
        <v>38</v>
      </c>
      <c r="C140" s="19" t="s">
        <v>27</v>
      </c>
      <c r="D140" s="19">
        <v>50</v>
      </c>
      <c r="E140" s="19"/>
      <c r="F140" s="19" t="str">
        <f t="shared" si="52"/>
        <v>TXB09</v>
      </c>
      <c r="G140" s="32">
        <v>38</v>
      </c>
      <c r="H140" s="1">
        <v>2</v>
      </c>
      <c r="I140" s="1" t="s">
        <v>1</v>
      </c>
      <c r="J140" s="44">
        <f t="shared" si="28"/>
        <v>21</v>
      </c>
      <c r="K140" s="57"/>
      <c r="L140" s="57"/>
    </row>
    <row r="141" spans="2:12" x14ac:dyDescent="0.55000000000000004">
      <c r="B141" s="19" t="s">
        <v>38</v>
      </c>
      <c r="C141" s="19" t="s">
        <v>27</v>
      </c>
      <c r="D141" s="19">
        <v>50</v>
      </c>
      <c r="E141" s="19"/>
      <c r="F141" s="19" t="str">
        <f t="shared" si="52"/>
        <v>RXB10</v>
      </c>
      <c r="G141" s="32">
        <v>38</v>
      </c>
      <c r="H141" s="1">
        <v>2</v>
      </c>
      <c r="I141" s="1" t="s">
        <v>1</v>
      </c>
      <c r="J141" s="44">
        <f t="shared" si="28"/>
        <v>22</v>
      </c>
      <c r="K141" s="57"/>
      <c r="L141" s="57"/>
    </row>
    <row r="142" spans="2:12" x14ac:dyDescent="0.55000000000000004">
      <c r="B142" s="19" t="s">
        <v>38</v>
      </c>
      <c r="C142" s="19" t="s">
        <v>27</v>
      </c>
      <c r="D142" s="19">
        <v>50</v>
      </c>
      <c r="E142" s="19"/>
      <c r="F142" s="19" t="str">
        <f t="shared" si="52"/>
        <v>TXB10</v>
      </c>
      <c r="G142" s="32">
        <v>38</v>
      </c>
      <c r="H142" s="1">
        <v>2</v>
      </c>
      <c r="I142" s="1" t="s">
        <v>1</v>
      </c>
      <c r="J142" s="44">
        <f t="shared" si="28"/>
        <v>22</v>
      </c>
      <c r="K142" s="57"/>
      <c r="L142" s="57"/>
    </row>
    <row r="143" spans="2:12" x14ac:dyDescent="0.55000000000000004">
      <c r="B143" s="19" t="s">
        <v>38</v>
      </c>
      <c r="C143" s="19" t="s">
        <v>27</v>
      </c>
      <c r="D143" s="19">
        <v>50</v>
      </c>
      <c r="E143" s="19"/>
      <c r="F143" s="19" t="str">
        <f t="shared" si="52"/>
        <v>RXB11</v>
      </c>
      <c r="G143" s="32">
        <v>38</v>
      </c>
      <c r="H143" s="1">
        <v>2</v>
      </c>
      <c r="I143" s="1" t="s">
        <v>1</v>
      </c>
      <c r="J143" s="44">
        <f t="shared" si="28"/>
        <v>23</v>
      </c>
      <c r="K143" s="47"/>
      <c r="L143" s="47"/>
    </row>
    <row r="144" spans="2:12" x14ac:dyDescent="0.55000000000000004">
      <c r="B144" s="19" t="s">
        <v>38</v>
      </c>
      <c r="C144" s="19" t="s">
        <v>27</v>
      </c>
      <c r="D144" s="19">
        <v>50</v>
      </c>
      <c r="E144" s="19"/>
      <c r="F144" s="19" t="str">
        <f t="shared" si="52"/>
        <v>TXB11</v>
      </c>
      <c r="G144" s="32">
        <v>38</v>
      </c>
      <c r="H144" s="1">
        <v>2</v>
      </c>
      <c r="I144" s="1" t="s">
        <v>1</v>
      </c>
      <c r="J144" s="44">
        <f t="shared" si="28"/>
        <v>23</v>
      </c>
      <c r="K144" s="47"/>
      <c r="L144" s="47"/>
    </row>
    <row r="145" spans="2:12" x14ac:dyDescent="0.55000000000000004">
      <c r="B145" s="19" t="s">
        <v>38</v>
      </c>
      <c r="C145" s="19" t="s">
        <v>27</v>
      </c>
      <c r="D145" s="19">
        <v>50</v>
      </c>
      <c r="E145" s="19"/>
      <c r="F145" s="19" t="str">
        <f t="shared" si="52"/>
        <v>RXB12</v>
      </c>
      <c r="G145" s="32">
        <v>38</v>
      </c>
      <c r="H145" s="1">
        <v>2</v>
      </c>
      <c r="I145" s="1" t="s">
        <v>1</v>
      </c>
      <c r="J145" s="44">
        <f t="shared" si="28"/>
        <v>24</v>
      </c>
      <c r="K145" s="47"/>
      <c r="L145" s="47"/>
    </row>
    <row r="146" spans="2:12" ht="14.7" thickBot="1" x14ac:dyDescent="0.6">
      <c r="B146" s="20" t="s">
        <v>38</v>
      </c>
      <c r="C146" s="20" t="s">
        <v>27</v>
      </c>
      <c r="D146" s="20">
        <v>50</v>
      </c>
      <c r="E146" s="20"/>
      <c r="F146" s="20" t="str">
        <f t="shared" si="52"/>
        <v>TXB12</v>
      </c>
      <c r="G146" s="33">
        <v>38</v>
      </c>
      <c r="H146" s="14">
        <v>2</v>
      </c>
      <c r="I146" s="14" t="s">
        <v>1</v>
      </c>
      <c r="J146" s="45">
        <f t="shared" si="28"/>
        <v>24</v>
      </c>
      <c r="K146" s="63"/>
      <c r="L146" s="63"/>
    </row>
    <row r="147" spans="2:12" ht="14.7" thickTop="1" x14ac:dyDescent="0.55000000000000004"/>
  </sheetData>
  <pageMargins left="0.70866141732283472" right="0.70866141732283472" top="0.74803149606299213" bottom="0.74803149606299213" header="0.31496062992125984" footer="0.31496062992125984"/>
  <pageSetup paperSize="8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70C1F-275D-439F-8DEE-2A13DEEA0F0F}">
  <dimension ref="B1:L147"/>
  <sheetViews>
    <sheetView workbookViewId="0">
      <selection activeCell="P29" sqref="P29"/>
    </sheetView>
  </sheetViews>
  <sheetFormatPr defaultRowHeight="14.4" x14ac:dyDescent="0.55000000000000004"/>
  <cols>
    <col min="2" max="2" width="9.15625" bestFit="1" customWidth="1"/>
    <col min="3" max="5" width="9.15625" customWidth="1"/>
    <col min="6" max="6" width="7.68359375" bestFit="1" customWidth="1"/>
    <col min="7" max="7" width="6.89453125" bestFit="1" customWidth="1"/>
    <col min="8" max="8" width="7.41796875" bestFit="1" customWidth="1"/>
    <col min="9" max="9" width="8.734375" bestFit="1" customWidth="1"/>
    <col min="10" max="10" width="9.15625" style="5" bestFit="1" customWidth="1"/>
    <col min="11" max="12" width="25.05078125" style="5" bestFit="1" customWidth="1"/>
  </cols>
  <sheetData>
    <row r="1" spans="2:12" ht="14.7" thickBot="1" x14ac:dyDescent="0.6"/>
    <row r="2" spans="2:12" ht="15" thickTop="1" thickBot="1" x14ac:dyDescent="0.6">
      <c r="B2" s="36" t="s">
        <v>8</v>
      </c>
      <c r="C2" s="37" t="s">
        <v>17</v>
      </c>
      <c r="D2" s="37" t="s">
        <v>15</v>
      </c>
      <c r="E2" s="37" t="s">
        <v>16</v>
      </c>
      <c r="F2" s="39" t="s">
        <v>2</v>
      </c>
      <c r="G2" s="40" t="s">
        <v>4</v>
      </c>
      <c r="H2" s="38" t="s">
        <v>9</v>
      </c>
      <c r="I2" s="38" t="s">
        <v>10</v>
      </c>
      <c r="J2" s="42" t="s">
        <v>11</v>
      </c>
      <c r="K2" s="41" t="s">
        <v>12</v>
      </c>
      <c r="L2" s="41" t="s">
        <v>12</v>
      </c>
    </row>
    <row r="3" spans="2:12" ht="14.7" customHeight="1" thickTop="1" x14ac:dyDescent="0.55000000000000004">
      <c r="B3" s="35" t="s">
        <v>13</v>
      </c>
      <c r="C3" s="35" t="s">
        <v>18</v>
      </c>
      <c r="D3" s="35">
        <v>50</v>
      </c>
      <c r="E3" s="35"/>
      <c r="F3" s="35" t="s">
        <v>3</v>
      </c>
      <c r="G3" s="34">
        <v>40</v>
      </c>
      <c r="H3" s="13">
        <v>1</v>
      </c>
      <c r="I3" s="13" t="s">
        <v>0</v>
      </c>
      <c r="J3" s="43">
        <v>1</v>
      </c>
      <c r="K3" s="46"/>
      <c r="L3" s="46"/>
    </row>
    <row r="4" spans="2:12" x14ac:dyDescent="0.55000000000000004">
      <c r="B4" s="21" t="s">
        <v>13</v>
      </c>
      <c r="C4" s="21" t="s">
        <v>18</v>
      </c>
      <c r="D4" s="21">
        <v>50</v>
      </c>
      <c r="E4" s="21"/>
      <c r="F4" s="21" t="str">
        <f>SUBSTITUTE(F3,"RX", "TX")</f>
        <v>TXA01</v>
      </c>
      <c r="G4" s="32">
        <v>40</v>
      </c>
      <c r="H4" s="1">
        <v>1</v>
      </c>
      <c r="I4" s="1" t="s">
        <v>0</v>
      </c>
      <c r="J4" s="44">
        <v>1</v>
      </c>
      <c r="K4" s="47"/>
      <c r="L4" s="47"/>
    </row>
    <row r="5" spans="2:12" x14ac:dyDescent="0.55000000000000004">
      <c r="B5" s="21" t="s">
        <v>13</v>
      </c>
      <c r="C5" s="21" t="s">
        <v>18</v>
      </c>
      <c r="D5" s="21">
        <v>50</v>
      </c>
      <c r="E5" s="21"/>
      <c r="F5" s="21" t="str">
        <f>LEFT(F3,3)&amp;TEXT(RIGHT(F3,2)+1,"#00")</f>
        <v>RXA02</v>
      </c>
      <c r="G5" s="32">
        <v>40</v>
      </c>
      <c r="H5" s="1">
        <v>1</v>
      </c>
      <c r="I5" s="1" t="s">
        <v>0</v>
      </c>
      <c r="J5" s="44">
        <f>J3+1</f>
        <v>2</v>
      </c>
      <c r="K5" s="48" t="str">
        <f>"["&amp;B5&amp;"/"&amp;C5&amp;"/"&amp;D5&amp;"]:"&amp;F6</f>
        <v>[seudre/Prime712/50]:TXA02</v>
      </c>
      <c r="L5" s="57" t="s">
        <v>33</v>
      </c>
    </row>
    <row r="6" spans="2:12" x14ac:dyDescent="0.55000000000000004">
      <c r="B6" s="21" t="s">
        <v>13</v>
      </c>
      <c r="C6" s="21" t="s">
        <v>18</v>
      </c>
      <c r="D6" s="21">
        <v>50</v>
      </c>
      <c r="E6" s="21"/>
      <c r="F6" s="21" t="str">
        <f>LEFT(F4,3)&amp;TEXT(RIGHT(F4,2)+1,"#00")</f>
        <v>TXA02</v>
      </c>
      <c r="G6" s="32">
        <v>40</v>
      </c>
      <c r="H6" s="1">
        <v>1</v>
      </c>
      <c r="I6" s="1" t="s">
        <v>0</v>
      </c>
      <c r="J6" s="44">
        <f t="shared" ref="J6:J69" si="0">J4+1</f>
        <v>2</v>
      </c>
      <c r="K6" s="48" t="str">
        <f>"["&amp;B6&amp;"/"&amp;C6&amp;"/"&amp;D6&amp;"]:"&amp;F5</f>
        <v>[seudre/Prime712/50]:RXA02</v>
      </c>
      <c r="L6" s="57" t="s">
        <v>33</v>
      </c>
    </row>
    <row r="7" spans="2:12" x14ac:dyDescent="0.55000000000000004">
      <c r="B7" s="21" t="s">
        <v>13</v>
      </c>
      <c r="C7" s="21" t="s">
        <v>18</v>
      </c>
      <c r="D7" s="21">
        <v>50</v>
      </c>
      <c r="E7" s="21"/>
      <c r="F7" s="21" t="str">
        <f t="shared" ref="F7:F26" si="1">LEFT(F5,3)&amp;TEXT(RIGHT(F5,2)+1,"#00")</f>
        <v>RXA03</v>
      </c>
      <c r="G7" s="32">
        <v>40</v>
      </c>
      <c r="H7" s="1">
        <v>1</v>
      </c>
      <c r="I7" s="1" t="s">
        <v>0</v>
      </c>
      <c r="J7" s="44">
        <f t="shared" si="0"/>
        <v>3</v>
      </c>
      <c r="K7" s="49" t="str">
        <f>"["&amp;B7&amp;"/"&amp;C7&amp;"/"&amp;D7&amp;"]:"&amp;F8</f>
        <v>[seudre/Prime712/50]:TXA03</v>
      </c>
      <c r="L7" s="57" t="s">
        <v>33</v>
      </c>
    </row>
    <row r="8" spans="2:12" x14ac:dyDescent="0.55000000000000004">
      <c r="B8" s="21" t="s">
        <v>13</v>
      </c>
      <c r="C8" s="21" t="s">
        <v>18</v>
      </c>
      <c r="D8" s="21">
        <v>50</v>
      </c>
      <c r="E8" s="21"/>
      <c r="F8" s="21" t="str">
        <f t="shared" si="1"/>
        <v>TXA03</v>
      </c>
      <c r="G8" s="32">
        <v>40</v>
      </c>
      <c r="H8" s="1">
        <v>1</v>
      </c>
      <c r="I8" s="1" t="s">
        <v>0</v>
      </c>
      <c r="J8" s="44">
        <f t="shared" si="0"/>
        <v>3</v>
      </c>
      <c r="K8" s="49" t="str">
        <f>"["&amp;B8&amp;"/"&amp;C8&amp;"/"&amp;D8&amp;"]:"&amp;F7</f>
        <v>[seudre/Prime712/50]:RXA03</v>
      </c>
      <c r="L8" s="57" t="s">
        <v>33</v>
      </c>
    </row>
    <row r="9" spans="2:12" x14ac:dyDescent="0.55000000000000004">
      <c r="B9" s="21" t="s">
        <v>13</v>
      </c>
      <c r="C9" s="21" t="s">
        <v>18</v>
      </c>
      <c r="D9" s="21">
        <v>50</v>
      </c>
      <c r="E9" s="21"/>
      <c r="F9" s="21" t="str">
        <f t="shared" si="1"/>
        <v>RXA04</v>
      </c>
      <c r="G9" s="32">
        <v>40</v>
      </c>
      <c r="H9" s="1">
        <v>1</v>
      </c>
      <c r="I9" s="1" t="s">
        <v>0</v>
      </c>
      <c r="J9" s="44">
        <f t="shared" si="0"/>
        <v>4</v>
      </c>
      <c r="K9" s="50" t="str">
        <f>"["&amp;B9&amp;"/"&amp;C9&amp;"/"&amp;D9&amp;"]:"&amp;F10</f>
        <v>[seudre/Prime712/50]:TXA04</v>
      </c>
      <c r="L9" s="57" t="s">
        <v>33</v>
      </c>
    </row>
    <row r="10" spans="2:12" x14ac:dyDescent="0.55000000000000004">
      <c r="B10" s="21" t="s">
        <v>13</v>
      </c>
      <c r="C10" s="21" t="s">
        <v>18</v>
      </c>
      <c r="D10" s="21">
        <v>50</v>
      </c>
      <c r="E10" s="21"/>
      <c r="F10" s="21" t="str">
        <f t="shared" si="1"/>
        <v>TXA04</v>
      </c>
      <c r="G10" s="32">
        <v>40</v>
      </c>
      <c r="H10" s="1">
        <v>1</v>
      </c>
      <c r="I10" s="1" t="s">
        <v>0</v>
      </c>
      <c r="J10" s="44">
        <f t="shared" si="0"/>
        <v>4</v>
      </c>
      <c r="K10" s="50" t="str">
        <f>"["&amp;B10&amp;"/"&amp;C10&amp;"/"&amp;D10&amp;"]:"&amp;F9</f>
        <v>[seudre/Prime712/50]:RXA04</v>
      </c>
      <c r="L10" s="57" t="s">
        <v>33</v>
      </c>
    </row>
    <row r="11" spans="2:12" x14ac:dyDescent="0.55000000000000004">
      <c r="B11" s="21" t="s">
        <v>13</v>
      </c>
      <c r="C11" s="21" t="s">
        <v>18</v>
      </c>
      <c r="D11" s="21">
        <v>50</v>
      </c>
      <c r="E11" s="21"/>
      <c r="F11" s="21" t="str">
        <f t="shared" si="1"/>
        <v>RXA05</v>
      </c>
      <c r="G11" s="32">
        <v>40</v>
      </c>
      <c r="H11" s="1">
        <v>1</v>
      </c>
      <c r="I11" s="1" t="s">
        <v>0</v>
      </c>
      <c r="J11" s="44">
        <f t="shared" si="0"/>
        <v>5</v>
      </c>
      <c r="K11" s="47"/>
      <c r="L11" s="47"/>
    </row>
    <row r="12" spans="2:12" x14ac:dyDescent="0.55000000000000004">
      <c r="B12" s="21" t="s">
        <v>13</v>
      </c>
      <c r="C12" s="21" t="s">
        <v>18</v>
      </c>
      <c r="D12" s="21">
        <v>50</v>
      </c>
      <c r="E12" s="21"/>
      <c r="F12" s="21" t="str">
        <f t="shared" si="1"/>
        <v>TXA05</v>
      </c>
      <c r="G12" s="32">
        <v>40</v>
      </c>
      <c r="H12" s="1">
        <v>1</v>
      </c>
      <c r="I12" s="1" t="s">
        <v>0</v>
      </c>
      <c r="J12" s="44">
        <f t="shared" si="0"/>
        <v>5</v>
      </c>
      <c r="K12" s="47"/>
      <c r="L12" s="47"/>
    </row>
    <row r="13" spans="2:12" x14ac:dyDescent="0.55000000000000004">
      <c r="B13" s="21" t="s">
        <v>13</v>
      </c>
      <c r="C13" s="21" t="s">
        <v>18</v>
      </c>
      <c r="D13" s="21">
        <v>50</v>
      </c>
      <c r="E13" s="21"/>
      <c r="F13" s="21" t="str">
        <f t="shared" si="1"/>
        <v>RXA06</v>
      </c>
      <c r="G13" s="32">
        <v>40</v>
      </c>
      <c r="H13" s="1">
        <v>1</v>
      </c>
      <c r="I13" s="1" t="s">
        <v>0</v>
      </c>
      <c r="J13" s="44">
        <f t="shared" si="0"/>
        <v>6</v>
      </c>
      <c r="K13" s="47"/>
      <c r="L13" s="47"/>
    </row>
    <row r="14" spans="2:12" x14ac:dyDescent="0.55000000000000004">
      <c r="B14" s="21" t="s">
        <v>13</v>
      </c>
      <c r="C14" s="21" t="s">
        <v>18</v>
      </c>
      <c r="D14" s="21">
        <v>50</v>
      </c>
      <c r="E14" s="21"/>
      <c r="F14" s="21" t="str">
        <f t="shared" si="1"/>
        <v>TXA06</v>
      </c>
      <c r="G14" s="32">
        <v>40</v>
      </c>
      <c r="H14" s="1">
        <v>1</v>
      </c>
      <c r="I14" s="1" t="s">
        <v>0</v>
      </c>
      <c r="J14" s="44">
        <f t="shared" si="0"/>
        <v>6</v>
      </c>
      <c r="K14" s="47"/>
      <c r="L14" s="47"/>
    </row>
    <row r="15" spans="2:12" x14ac:dyDescent="0.55000000000000004">
      <c r="B15" s="21" t="s">
        <v>13</v>
      </c>
      <c r="C15" s="21" t="s">
        <v>18</v>
      </c>
      <c r="D15" s="21">
        <v>50</v>
      </c>
      <c r="E15" s="21"/>
      <c r="F15" s="21" t="str">
        <f t="shared" si="1"/>
        <v>RXA07</v>
      </c>
      <c r="G15" s="32">
        <v>40</v>
      </c>
      <c r="H15" s="1">
        <v>1</v>
      </c>
      <c r="I15" s="1" t="s">
        <v>0</v>
      </c>
      <c r="J15" s="44">
        <f t="shared" si="0"/>
        <v>7</v>
      </c>
      <c r="K15" s="47"/>
      <c r="L15" s="47"/>
    </row>
    <row r="16" spans="2:12" x14ac:dyDescent="0.55000000000000004">
      <c r="B16" s="21" t="s">
        <v>13</v>
      </c>
      <c r="C16" s="21" t="s">
        <v>18</v>
      </c>
      <c r="D16" s="21">
        <v>50</v>
      </c>
      <c r="E16" s="21"/>
      <c r="F16" s="21" t="str">
        <f t="shared" si="1"/>
        <v>TXA07</v>
      </c>
      <c r="G16" s="32">
        <v>40</v>
      </c>
      <c r="H16" s="1">
        <v>1</v>
      </c>
      <c r="I16" s="1" t="s">
        <v>0</v>
      </c>
      <c r="J16" s="44">
        <f t="shared" si="0"/>
        <v>7</v>
      </c>
      <c r="K16" s="47"/>
      <c r="L16" s="47"/>
    </row>
    <row r="17" spans="2:12" x14ac:dyDescent="0.55000000000000004">
      <c r="B17" s="21" t="s">
        <v>13</v>
      </c>
      <c r="C17" s="21" t="s">
        <v>18</v>
      </c>
      <c r="D17" s="21">
        <v>50</v>
      </c>
      <c r="E17" s="21"/>
      <c r="F17" s="21" t="str">
        <f t="shared" si="1"/>
        <v>RXA08</v>
      </c>
      <c r="G17" s="32">
        <v>40</v>
      </c>
      <c r="H17" s="1">
        <v>1</v>
      </c>
      <c r="I17" s="1" t="s">
        <v>0</v>
      </c>
      <c r="J17" s="44">
        <f t="shared" si="0"/>
        <v>8</v>
      </c>
      <c r="K17" s="47"/>
      <c r="L17" s="47"/>
    </row>
    <row r="18" spans="2:12" x14ac:dyDescent="0.55000000000000004">
      <c r="B18" s="21" t="s">
        <v>13</v>
      </c>
      <c r="C18" s="21" t="s">
        <v>18</v>
      </c>
      <c r="D18" s="21">
        <v>50</v>
      </c>
      <c r="E18" s="21"/>
      <c r="F18" s="21" t="str">
        <f t="shared" si="1"/>
        <v>TXA08</v>
      </c>
      <c r="G18" s="32">
        <v>40</v>
      </c>
      <c r="H18" s="1">
        <v>1</v>
      </c>
      <c r="I18" s="1" t="s">
        <v>0</v>
      </c>
      <c r="J18" s="44">
        <f t="shared" si="0"/>
        <v>8</v>
      </c>
      <c r="K18" s="47"/>
      <c r="L18" s="47"/>
    </row>
    <row r="19" spans="2:12" x14ac:dyDescent="0.55000000000000004">
      <c r="B19" s="21" t="s">
        <v>13</v>
      </c>
      <c r="C19" s="21" t="s">
        <v>18</v>
      </c>
      <c r="D19" s="21">
        <v>50</v>
      </c>
      <c r="E19" s="21"/>
      <c r="F19" s="21" t="str">
        <f t="shared" si="1"/>
        <v>RXA09</v>
      </c>
      <c r="G19" s="32">
        <v>40</v>
      </c>
      <c r="H19" s="1">
        <v>1</v>
      </c>
      <c r="I19" s="1" t="s">
        <v>0</v>
      </c>
      <c r="J19" s="44">
        <f t="shared" si="0"/>
        <v>9</v>
      </c>
      <c r="K19" s="51" t="s">
        <v>28</v>
      </c>
      <c r="L19" s="69" t="s">
        <v>34</v>
      </c>
    </row>
    <row r="20" spans="2:12" x14ac:dyDescent="0.55000000000000004">
      <c r="B20" s="21" t="s">
        <v>13</v>
      </c>
      <c r="C20" s="21" t="s">
        <v>18</v>
      </c>
      <c r="D20" s="21">
        <v>50</v>
      </c>
      <c r="E20" s="21"/>
      <c r="F20" s="21" t="str">
        <f t="shared" si="1"/>
        <v>TXA09</v>
      </c>
      <c r="G20" s="32">
        <v>40</v>
      </c>
      <c r="H20" s="1">
        <v>1</v>
      </c>
      <c r="I20" s="1" t="s">
        <v>0</v>
      </c>
      <c r="J20" s="44">
        <f t="shared" si="0"/>
        <v>9</v>
      </c>
      <c r="K20" s="51" t="s">
        <v>28</v>
      </c>
      <c r="L20" s="69" t="s">
        <v>34</v>
      </c>
    </row>
    <row r="21" spans="2:12" x14ac:dyDescent="0.55000000000000004">
      <c r="B21" s="21" t="s">
        <v>13</v>
      </c>
      <c r="C21" s="21" t="s">
        <v>18</v>
      </c>
      <c r="D21" s="21">
        <v>50</v>
      </c>
      <c r="E21" s="21"/>
      <c r="F21" s="21" t="str">
        <f t="shared" si="1"/>
        <v>RXA10</v>
      </c>
      <c r="G21" s="32">
        <v>40</v>
      </c>
      <c r="H21" s="1">
        <v>1</v>
      </c>
      <c r="I21" s="1" t="s">
        <v>0</v>
      </c>
      <c r="J21" s="44">
        <f t="shared" si="0"/>
        <v>10</v>
      </c>
      <c r="K21" s="51" t="s">
        <v>28</v>
      </c>
      <c r="L21" s="69" t="s">
        <v>34</v>
      </c>
    </row>
    <row r="22" spans="2:12" x14ac:dyDescent="0.55000000000000004">
      <c r="B22" s="21" t="s">
        <v>13</v>
      </c>
      <c r="C22" s="21" t="s">
        <v>18</v>
      </c>
      <c r="D22" s="21">
        <v>50</v>
      </c>
      <c r="E22" s="21"/>
      <c r="F22" s="21" t="str">
        <f t="shared" si="1"/>
        <v>TXA10</v>
      </c>
      <c r="G22" s="32">
        <v>40</v>
      </c>
      <c r="H22" s="1">
        <v>1</v>
      </c>
      <c r="I22" s="1" t="s">
        <v>0</v>
      </c>
      <c r="J22" s="44">
        <f t="shared" si="0"/>
        <v>10</v>
      </c>
      <c r="K22" s="51" t="s">
        <v>28</v>
      </c>
      <c r="L22" s="69" t="s">
        <v>34</v>
      </c>
    </row>
    <row r="23" spans="2:12" x14ac:dyDescent="0.55000000000000004">
      <c r="B23" s="21" t="s">
        <v>13</v>
      </c>
      <c r="C23" s="21" t="s">
        <v>18</v>
      </c>
      <c r="D23" s="21">
        <v>50</v>
      </c>
      <c r="E23" s="21"/>
      <c r="F23" s="21" t="str">
        <f t="shared" si="1"/>
        <v>RXA11</v>
      </c>
      <c r="G23" s="32">
        <v>40</v>
      </c>
      <c r="H23" s="1">
        <v>1</v>
      </c>
      <c r="I23" s="1" t="s">
        <v>0</v>
      </c>
      <c r="J23" s="44">
        <f t="shared" si="0"/>
        <v>11</v>
      </c>
      <c r="K23" s="51" t="s">
        <v>28</v>
      </c>
      <c r="L23" s="69" t="s">
        <v>34</v>
      </c>
    </row>
    <row r="24" spans="2:12" x14ac:dyDescent="0.55000000000000004">
      <c r="B24" s="21" t="s">
        <v>13</v>
      </c>
      <c r="C24" s="21" t="s">
        <v>18</v>
      </c>
      <c r="D24" s="21">
        <v>50</v>
      </c>
      <c r="E24" s="21"/>
      <c r="F24" s="21" t="str">
        <f t="shared" si="1"/>
        <v>TXA11</v>
      </c>
      <c r="G24" s="32">
        <v>40</v>
      </c>
      <c r="H24" s="1">
        <v>1</v>
      </c>
      <c r="I24" s="1" t="s">
        <v>0</v>
      </c>
      <c r="J24" s="44">
        <f t="shared" si="0"/>
        <v>11</v>
      </c>
      <c r="K24" s="51" t="s">
        <v>28</v>
      </c>
      <c r="L24" s="69" t="s">
        <v>34</v>
      </c>
    </row>
    <row r="25" spans="2:12" x14ac:dyDescent="0.55000000000000004">
      <c r="B25" s="21" t="s">
        <v>13</v>
      </c>
      <c r="C25" s="21" t="s">
        <v>18</v>
      </c>
      <c r="D25" s="21">
        <v>50</v>
      </c>
      <c r="E25" s="21"/>
      <c r="F25" s="21" t="str">
        <f t="shared" si="1"/>
        <v>RXA12</v>
      </c>
      <c r="G25" s="32">
        <v>40</v>
      </c>
      <c r="H25" s="1">
        <v>1</v>
      </c>
      <c r="I25" s="1" t="s">
        <v>0</v>
      </c>
      <c r="J25" s="44">
        <f t="shared" si="0"/>
        <v>12</v>
      </c>
      <c r="K25" s="47"/>
      <c r="L25" s="47"/>
    </row>
    <row r="26" spans="2:12" ht="14.7" thickBot="1" x14ac:dyDescent="0.6">
      <c r="B26" s="22" t="s">
        <v>13</v>
      </c>
      <c r="C26" s="22" t="s">
        <v>18</v>
      </c>
      <c r="D26" s="22">
        <v>50</v>
      </c>
      <c r="E26" s="22"/>
      <c r="F26" s="22" t="str">
        <f t="shared" si="1"/>
        <v>TXA12</v>
      </c>
      <c r="G26" s="32">
        <v>40</v>
      </c>
      <c r="H26" s="1">
        <v>1</v>
      </c>
      <c r="I26" s="1" t="s">
        <v>0</v>
      </c>
      <c r="J26" s="44">
        <f t="shared" si="0"/>
        <v>12</v>
      </c>
      <c r="K26" s="47"/>
      <c r="L26" s="47"/>
    </row>
    <row r="27" spans="2:12" ht="14.7" thickTop="1" x14ac:dyDescent="0.55000000000000004">
      <c r="B27" s="23" t="s">
        <v>13</v>
      </c>
      <c r="C27" s="23" t="s">
        <v>18</v>
      </c>
      <c r="D27" s="23">
        <v>50</v>
      </c>
      <c r="E27" s="23"/>
      <c r="F27" s="23" t="s">
        <v>5</v>
      </c>
      <c r="G27" s="32">
        <v>40</v>
      </c>
      <c r="H27" s="1">
        <v>1</v>
      </c>
      <c r="I27" s="1" t="s">
        <v>0</v>
      </c>
      <c r="J27" s="44">
        <f t="shared" si="0"/>
        <v>13</v>
      </c>
      <c r="K27" s="47"/>
      <c r="L27" s="47"/>
    </row>
    <row r="28" spans="2:12" x14ac:dyDescent="0.55000000000000004">
      <c r="B28" s="24" t="s">
        <v>13</v>
      </c>
      <c r="C28" s="24" t="s">
        <v>18</v>
      </c>
      <c r="D28" s="24">
        <v>50</v>
      </c>
      <c r="E28" s="24"/>
      <c r="F28" s="24" t="str">
        <f>SUBSTITUTE(F27,"RX", "TX")</f>
        <v>TXB01</v>
      </c>
      <c r="G28" s="32">
        <v>40</v>
      </c>
      <c r="H28" s="1">
        <v>1</v>
      </c>
      <c r="I28" s="1" t="s">
        <v>0</v>
      </c>
      <c r="J28" s="44">
        <f t="shared" si="0"/>
        <v>13</v>
      </c>
      <c r="K28" s="47"/>
      <c r="L28" s="47"/>
    </row>
    <row r="29" spans="2:12" x14ac:dyDescent="0.55000000000000004">
      <c r="B29" s="24" t="s">
        <v>13</v>
      </c>
      <c r="C29" s="24" t="s">
        <v>18</v>
      </c>
      <c r="D29" s="24">
        <v>50</v>
      </c>
      <c r="E29" s="24"/>
      <c r="F29" s="24" t="str">
        <f>LEFT(F27,3)&amp;TEXT(RIGHT(F27,2)+1,"#00")</f>
        <v>RXB02</v>
      </c>
      <c r="G29" s="32">
        <v>40</v>
      </c>
      <c r="H29" s="1">
        <v>1</v>
      </c>
      <c r="I29" s="1" t="s">
        <v>0</v>
      </c>
      <c r="J29" s="44">
        <f t="shared" si="0"/>
        <v>14</v>
      </c>
      <c r="K29" s="51" t="s">
        <v>29</v>
      </c>
      <c r="L29" s="69" t="s">
        <v>34</v>
      </c>
    </row>
    <row r="30" spans="2:12" x14ac:dyDescent="0.55000000000000004">
      <c r="B30" s="24" t="s">
        <v>13</v>
      </c>
      <c r="C30" s="24" t="s">
        <v>18</v>
      </c>
      <c r="D30" s="24">
        <v>50</v>
      </c>
      <c r="E30" s="24"/>
      <c r="F30" s="24" t="str">
        <f>LEFT(F28,3)&amp;TEXT(RIGHT(F28,2)+1,"#00")</f>
        <v>TXB02</v>
      </c>
      <c r="G30" s="32">
        <v>40</v>
      </c>
      <c r="H30" s="1">
        <v>1</v>
      </c>
      <c r="I30" s="1" t="s">
        <v>0</v>
      </c>
      <c r="J30" s="44">
        <f t="shared" si="0"/>
        <v>14</v>
      </c>
      <c r="K30" s="51" t="s">
        <v>29</v>
      </c>
      <c r="L30" s="69" t="s">
        <v>34</v>
      </c>
    </row>
    <row r="31" spans="2:12" x14ac:dyDescent="0.55000000000000004">
      <c r="B31" s="24" t="s">
        <v>13</v>
      </c>
      <c r="C31" s="24" t="s">
        <v>18</v>
      </c>
      <c r="D31" s="24">
        <v>50</v>
      </c>
      <c r="E31" s="24"/>
      <c r="F31" s="24" t="str">
        <f t="shared" ref="F31:F50" si="2">LEFT(F29,3)&amp;TEXT(RIGHT(F29,2)+1,"#00")</f>
        <v>RXB03</v>
      </c>
      <c r="G31" s="32">
        <v>40</v>
      </c>
      <c r="H31" s="1">
        <v>1</v>
      </c>
      <c r="I31" s="1" t="s">
        <v>0</v>
      </c>
      <c r="J31" s="44">
        <f t="shared" si="0"/>
        <v>15</v>
      </c>
      <c r="K31" s="51" t="s">
        <v>29</v>
      </c>
      <c r="L31" s="69" t="s">
        <v>34</v>
      </c>
    </row>
    <row r="32" spans="2:12" x14ac:dyDescent="0.55000000000000004">
      <c r="B32" s="24" t="s">
        <v>13</v>
      </c>
      <c r="C32" s="24" t="s">
        <v>18</v>
      </c>
      <c r="D32" s="24">
        <v>50</v>
      </c>
      <c r="E32" s="24"/>
      <c r="F32" s="24" t="str">
        <f t="shared" si="2"/>
        <v>TXB03</v>
      </c>
      <c r="G32" s="32">
        <v>40</v>
      </c>
      <c r="H32" s="1">
        <v>1</v>
      </c>
      <c r="I32" s="1" t="s">
        <v>0</v>
      </c>
      <c r="J32" s="44">
        <f t="shared" si="0"/>
        <v>15</v>
      </c>
      <c r="K32" s="51" t="s">
        <v>29</v>
      </c>
      <c r="L32" s="69" t="s">
        <v>34</v>
      </c>
    </row>
    <row r="33" spans="2:12" x14ac:dyDescent="0.55000000000000004">
      <c r="B33" s="24" t="s">
        <v>13</v>
      </c>
      <c r="C33" s="24" t="s">
        <v>18</v>
      </c>
      <c r="D33" s="24">
        <v>50</v>
      </c>
      <c r="E33" s="24"/>
      <c r="F33" s="24" t="str">
        <f t="shared" si="2"/>
        <v>RXB04</v>
      </c>
      <c r="G33" s="32">
        <v>40</v>
      </c>
      <c r="H33" s="1">
        <v>1</v>
      </c>
      <c r="I33" s="1" t="s">
        <v>0</v>
      </c>
      <c r="J33" s="44">
        <f t="shared" si="0"/>
        <v>16</v>
      </c>
      <c r="K33" s="51" t="s">
        <v>29</v>
      </c>
      <c r="L33" s="69" t="s">
        <v>34</v>
      </c>
    </row>
    <row r="34" spans="2:12" x14ac:dyDescent="0.55000000000000004">
      <c r="B34" s="24" t="s">
        <v>13</v>
      </c>
      <c r="C34" s="24" t="s">
        <v>18</v>
      </c>
      <c r="D34" s="24">
        <v>50</v>
      </c>
      <c r="E34" s="24"/>
      <c r="F34" s="24" t="str">
        <f t="shared" si="2"/>
        <v>TXB04</v>
      </c>
      <c r="G34" s="32">
        <v>40</v>
      </c>
      <c r="H34" s="1">
        <v>1</v>
      </c>
      <c r="I34" s="1" t="s">
        <v>0</v>
      </c>
      <c r="J34" s="44">
        <f t="shared" si="0"/>
        <v>16</v>
      </c>
      <c r="K34" s="51" t="s">
        <v>29</v>
      </c>
      <c r="L34" s="69" t="s">
        <v>34</v>
      </c>
    </row>
    <row r="35" spans="2:12" x14ac:dyDescent="0.55000000000000004">
      <c r="B35" s="24" t="s">
        <v>13</v>
      </c>
      <c r="C35" s="24" t="s">
        <v>18</v>
      </c>
      <c r="D35" s="24">
        <v>50</v>
      </c>
      <c r="E35" s="24"/>
      <c r="F35" s="24" t="str">
        <f t="shared" si="2"/>
        <v>RXB05</v>
      </c>
      <c r="G35" s="32">
        <v>40</v>
      </c>
      <c r="H35" s="1">
        <v>1</v>
      </c>
      <c r="I35" s="1" t="s">
        <v>0</v>
      </c>
      <c r="J35" s="44">
        <f t="shared" si="0"/>
        <v>17</v>
      </c>
      <c r="K35" s="52" t="s">
        <v>19</v>
      </c>
      <c r="L35" s="57" t="s">
        <v>35</v>
      </c>
    </row>
    <row r="36" spans="2:12" x14ac:dyDescent="0.55000000000000004">
      <c r="B36" s="24" t="s">
        <v>13</v>
      </c>
      <c r="C36" s="24" t="s">
        <v>18</v>
      </c>
      <c r="D36" s="24">
        <v>50</v>
      </c>
      <c r="E36" s="24"/>
      <c r="F36" s="24" t="str">
        <f t="shared" si="2"/>
        <v>TXB05</v>
      </c>
      <c r="G36" s="32">
        <v>40</v>
      </c>
      <c r="H36" s="1">
        <v>1</v>
      </c>
      <c r="I36" s="1" t="s">
        <v>0</v>
      </c>
      <c r="J36" s="44">
        <f t="shared" si="0"/>
        <v>17</v>
      </c>
      <c r="K36" s="47"/>
      <c r="L36" s="57"/>
    </row>
    <row r="37" spans="2:12" x14ac:dyDescent="0.55000000000000004">
      <c r="B37" s="24" t="s">
        <v>13</v>
      </c>
      <c r="C37" s="24" t="s">
        <v>18</v>
      </c>
      <c r="D37" s="24">
        <v>50</v>
      </c>
      <c r="E37" s="24"/>
      <c r="F37" s="24" t="str">
        <f t="shared" si="2"/>
        <v>RXB06</v>
      </c>
      <c r="G37" s="32">
        <v>40</v>
      </c>
      <c r="H37" s="1">
        <v>1</v>
      </c>
      <c r="I37" s="1" t="s">
        <v>0</v>
      </c>
      <c r="J37" s="44">
        <f t="shared" si="0"/>
        <v>18</v>
      </c>
      <c r="K37" s="52" t="s">
        <v>20</v>
      </c>
      <c r="L37" s="57" t="s">
        <v>35</v>
      </c>
    </row>
    <row r="38" spans="2:12" x14ac:dyDescent="0.55000000000000004">
      <c r="B38" s="24" t="s">
        <v>13</v>
      </c>
      <c r="C38" s="24" t="s">
        <v>18</v>
      </c>
      <c r="D38" s="24">
        <v>50</v>
      </c>
      <c r="E38" s="24"/>
      <c r="F38" s="24" t="str">
        <f t="shared" si="2"/>
        <v>TXB06</v>
      </c>
      <c r="G38" s="32">
        <v>40</v>
      </c>
      <c r="H38" s="1">
        <v>1</v>
      </c>
      <c r="I38" s="1" t="s">
        <v>0</v>
      </c>
      <c r="J38" s="44">
        <f t="shared" si="0"/>
        <v>18</v>
      </c>
      <c r="K38" s="47"/>
      <c r="L38" s="57"/>
    </row>
    <row r="39" spans="2:12" x14ac:dyDescent="0.55000000000000004">
      <c r="B39" s="24" t="s">
        <v>13</v>
      </c>
      <c r="C39" s="24" t="s">
        <v>18</v>
      </c>
      <c r="D39" s="24">
        <v>50</v>
      </c>
      <c r="E39" s="24"/>
      <c r="F39" s="24" t="str">
        <f t="shared" si="2"/>
        <v>RXB07</v>
      </c>
      <c r="G39" s="32">
        <v>40</v>
      </c>
      <c r="H39" s="1">
        <v>1</v>
      </c>
      <c r="I39" s="1" t="s">
        <v>0</v>
      </c>
      <c r="J39" s="44">
        <f t="shared" si="0"/>
        <v>19</v>
      </c>
      <c r="K39" s="52" t="s">
        <v>21</v>
      </c>
      <c r="L39" s="57" t="s">
        <v>35</v>
      </c>
    </row>
    <row r="40" spans="2:12" x14ac:dyDescent="0.55000000000000004">
      <c r="B40" s="24" t="s">
        <v>13</v>
      </c>
      <c r="C40" s="24" t="s">
        <v>18</v>
      </c>
      <c r="D40" s="24">
        <v>50</v>
      </c>
      <c r="E40" s="24"/>
      <c r="F40" s="24" t="str">
        <f t="shared" si="2"/>
        <v>TXB07</v>
      </c>
      <c r="G40" s="32">
        <v>40</v>
      </c>
      <c r="H40" s="1">
        <v>1</v>
      </c>
      <c r="I40" s="1" t="s">
        <v>0</v>
      </c>
      <c r="J40" s="44">
        <f t="shared" si="0"/>
        <v>19</v>
      </c>
      <c r="K40" s="47"/>
      <c r="L40" s="57"/>
    </row>
    <row r="41" spans="2:12" x14ac:dyDescent="0.55000000000000004">
      <c r="B41" s="24" t="s">
        <v>13</v>
      </c>
      <c r="C41" s="24" t="s">
        <v>18</v>
      </c>
      <c r="D41" s="24">
        <v>50</v>
      </c>
      <c r="E41" s="24"/>
      <c r="F41" s="24" t="str">
        <f t="shared" si="2"/>
        <v>RXB08</v>
      </c>
      <c r="G41" s="32">
        <v>40</v>
      </c>
      <c r="H41" s="1">
        <v>1</v>
      </c>
      <c r="I41" s="1" t="s">
        <v>0</v>
      </c>
      <c r="J41" s="44">
        <f t="shared" si="0"/>
        <v>20</v>
      </c>
      <c r="K41" s="52" t="s">
        <v>22</v>
      </c>
      <c r="L41" s="57" t="s">
        <v>35</v>
      </c>
    </row>
    <row r="42" spans="2:12" x14ac:dyDescent="0.55000000000000004">
      <c r="B42" s="24" t="s">
        <v>13</v>
      </c>
      <c r="C42" s="24" t="s">
        <v>18</v>
      </c>
      <c r="D42" s="24">
        <v>50</v>
      </c>
      <c r="E42" s="24"/>
      <c r="F42" s="24" t="str">
        <f t="shared" si="2"/>
        <v>TXB08</v>
      </c>
      <c r="G42" s="32">
        <v>40</v>
      </c>
      <c r="H42" s="1">
        <v>1</v>
      </c>
      <c r="I42" s="1" t="s">
        <v>0</v>
      </c>
      <c r="J42" s="44">
        <f t="shared" si="0"/>
        <v>20</v>
      </c>
      <c r="K42" s="47"/>
      <c r="L42" s="57"/>
    </row>
    <row r="43" spans="2:12" x14ac:dyDescent="0.55000000000000004">
      <c r="B43" s="24" t="s">
        <v>13</v>
      </c>
      <c r="C43" s="24" t="s">
        <v>18</v>
      </c>
      <c r="D43" s="24">
        <v>50</v>
      </c>
      <c r="E43" s="24"/>
      <c r="F43" s="24" t="str">
        <f t="shared" si="2"/>
        <v>RXB09</v>
      </c>
      <c r="G43" s="32">
        <v>40</v>
      </c>
      <c r="H43" s="1">
        <v>1</v>
      </c>
      <c r="I43" s="1" t="s">
        <v>0</v>
      </c>
      <c r="J43" s="44">
        <f t="shared" si="0"/>
        <v>21</v>
      </c>
      <c r="K43" s="52" t="s">
        <v>23</v>
      </c>
      <c r="L43" s="57" t="s">
        <v>35</v>
      </c>
    </row>
    <row r="44" spans="2:12" x14ac:dyDescent="0.55000000000000004">
      <c r="B44" s="24" t="s">
        <v>13</v>
      </c>
      <c r="C44" s="24" t="s">
        <v>18</v>
      </c>
      <c r="D44" s="24">
        <v>50</v>
      </c>
      <c r="E44" s="24"/>
      <c r="F44" s="24" t="str">
        <f t="shared" si="2"/>
        <v>TXB09</v>
      </c>
      <c r="G44" s="32">
        <v>40</v>
      </c>
      <c r="H44" s="1">
        <v>1</v>
      </c>
      <c r="I44" s="1" t="s">
        <v>0</v>
      </c>
      <c r="J44" s="44">
        <f t="shared" si="0"/>
        <v>21</v>
      </c>
      <c r="K44" s="47"/>
      <c r="L44" s="57"/>
    </row>
    <row r="45" spans="2:12" x14ac:dyDescent="0.55000000000000004">
      <c r="B45" s="24" t="s">
        <v>13</v>
      </c>
      <c r="C45" s="24" t="s">
        <v>18</v>
      </c>
      <c r="D45" s="24">
        <v>50</v>
      </c>
      <c r="E45" s="24"/>
      <c r="F45" s="24" t="str">
        <f t="shared" si="2"/>
        <v>RXB10</v>
      </c>
      <c r="G45" s="32">
        <v>40</v>
      </c>
      <c r="H45" s="1">
        <v>1</v>
      </c>
      <c r="I45" s="1" t="s">
        <v>0</v>
      </c>
      <c r="J45" s="44">
        <f t="shared" si="0"/>
        <v>22</v>
      </c>
      <c r="K45" s="52" t="s">
        <v>24</v>
      </c>
      <c r="L45" s="57" t="s">
        <v>35</v>
      </c>
    </row>
    <row r="46" spans="2:12" x14ac:dyDescent="0.55000000000000004">
      <c r="B46" s="24" t="s">
        <v>13</v>
      </c>
      <c r="C46" s="24" t="s">
        <v>18</v>
      </c>
      <c r="D46" s="24">
        <v>50</v>
      </c>
      <c r="E46" s="24"/>
      <c r="F46" s="24" t="str">
        <f t="shared" si="2"/>
        <v>TXB10</v>
      </c>
      <c r="G46" s="32">
        <v>40</v>
      </c>
      <c r="H46" s="1">
        <v>1</v>
      </c>
      <c r="I46" s="1" t="s">
        <v>0</v>
      </c>
      <c r="J46" s="44">
        <f t="shared" si="0"/>
        <v>22</v>
      </c>
      <c r="K46" s="47"/>
      <c r="L46" s="57"/>
    </row>
    <row r="47" spans="2:12" x14ac:dyDescent="0.55000000000000004">
      <c r="B47" s="24" t="s">
        <v>13</v>
      </c>
      <c r="C47" s="24" t="s">
        <v>18</v>
      </c>
      <c r="D47" s="24">
        <v>50</v>
      </c>
      <c r="E47" s="24"/>
      <c r="F47" s="24" t="str">
        <f t="shared" si="2"/>
        <v>RXB11</v>
      </c>
      <c r="G47" s="32">
        <v>40</v>
      </c>
      <c r="H47" s="1">
        <v>1</v>
      </c>
      <c r="I47" s="1" t="s">
        <v>0</v>
      </c>
      <c r="J47" s="44">
        <f t="shared" si="0"/>
        <v>23</v>
      </c>
      <c r="K47" s="47"/>
      <c r="L47" s="57"/>
    </row>
    <row r="48" spans="2:12" x14ac:dyDescent="0.55000000000000004">
      <c r="B48" s="24" t="s">
        <v>13</v>
      </c>
      <c r="C48" s="24" t="s">
        <v>18</v>
      </c>
      <c r="D48" s="24">
        <v>50</v>
      </c>
      <c r="E48" s="24"/>
      <c r="F48" s="24" t="str">
        <f t="shared" si="2"/>
        <v>TXB11</v>
      </c>
      <c r="G48" s="32">
        <v>40</v>
      </c>
      <c r="H48" s="1">
        <v>1</v>
      </c>
      <c r="I48" s="1" t="s">
        <v>0</v>
      </c>
      <c r="J48" s="44">
        <f t="shared" si="0"/>
        <v>23</v>
      </c>
      <c r="K48" s="47"/>
      <c r="L48" s="57"/>
    </row>
    <row r="49" spans="2:12" x14ac:dyDescent="0.55000000000000004">
      <c r="B49" s="24" t="s">
        <v>13</v>
      </c>
      <c r="C49" s="24" t="s">
        <v>18</v>
      </c>
      <c r="D49" s="24">
        <v>50</v>
      </c>
      <c r="E49" s="24"/>
      <c r="F49" s="24" t="str">
        <f t="shared" si="2"/>
        <v>RXB12</v>
      </c>
      <c r="G49" s="32">
        <v>40</v>
      </c>
      <c r="H49" s="1">
        <v>1</v>
      </c>
      <c r="I49" s="1" t="s">
        <v>0</v>
      </c>
      <c r="J49" s="44">
        <f t="shared" si="0"/>
        <v>24</v>
      </c>
      <c r="K49" s="53" t="s">
        <v>25</v>
      </c>
      <c r="L49" s="57" t="s">
        <v>36</v>
      </c>
    </row>
    <row r="50" spans="2:12" ht="14.7" thickBot="1" x14ac:dyDescent="0.6">
      <c r="B50" s="25" t="s">
        <v>13</v>
      </c>
      <c r="C50" s="25" t="s">
        <v>18</v>
      </c>
      <c r="D50" s="25">
        <v>50</v>
      </c>
      <c r="E50" s="25"/>
      <c r="F50" s="25" t="str">
        <f t="shared" si="2"/>
        <v>TXB12</v>
      </c>
      <c r="G50" s="33">
        <v>40</v>
      </c>
      <c r="H50" s="14">
        <v>1</v>
      </c>
      <c r="I50" s="14" t="s">
        <v>0</v>
      </c>
      <c r="J50" s="45">
        <f t="shared" si="0"/>
        <v>24</v>
      </c>
      <c r="K50" s="53" t="s">
        <v>26</v>
      </c>
      <c r="L50" s="57" t="s">
        <v>36</v>
      </c>
    </row>
    <row r="51" spans="2:12" ht="14.7" thickTop="1" x14ac:dyDescent="0.55000000000000004">
      <c r="B51" s="26" t="s">
        <v>14</v>
      </c>
      <c r="C51" s="26" t="s">
        <v>27</v>
      </c>
      <c r="D51" s="26"/>
      <c r="E51" s="26"/>
      <c r="F51" s="26" t="s">
        <v>3</v>
      </c>
      <c r="G51" s="34">
        <v>38</v>
      </c>
      <c r="H51" s="13">
        <v>1</v>
      </c>
      <c r="I51" s="13" t="s">
        <v>0</v>
      </c>
      <c r="J51" s="43">
        <v>1</v>
      </c>
      <c r="K51" s="47"/>
      <c r="L51" s="57"/>
    </row>
    <row r="52" spans="2:12" x14ac:dyDescent="0.55000000000000004">
      <c r="B52" s="27" t="s">
        <v>14</v>
      </c>
      <c r="C52" s="27" t="s">
        <v>27</v>
      </c>
      <c r="D52" s="27"/>
      <c r="E52" s="27"/>
      <c r="F52" s="27" t="str">
        <f>SUBSTITUTE(F51,"RX", "TX")</f>
        <v>TXA01</v>
      </c>
      <c r="G52" s="32">
        <v>38</v>
      </c>
      <c r="H52" s="1">
        <v>1</v>
      </c>
      <c r="I52" s="1" t="s">
        <v>0</v>
      </c>
      <c r="J52" s="44">
        <v>1</v>
      </c>
      <c r="K52" s="47"/>
      <c r="L52" s="57"/>
    </row>
    <row r="53" spans="2:12" x14ac:dyDescent="0.55000000000000004">
      <c r="B53" s="27" t="s">
        <v>14</v>
      </c>
      <c r="C53" s="27" t="s">
        <v>27</v>
      </c>
      <c r="D53" s="27"/>
      <c r="E53" s="27"/>
      <c r="F53" s="27" t="str">
        <f>LEFT(F51,3)&amp;TEXT(RIGHT(F51,2)+1,"#00")</f>
        <v>RXA02</v>
      </c>
      <c r="G53" s="32">
        <v>38</v>
      </c>
      <c r="H53" s="1">
        <v>1</v>
      </c>
      <c r="I53" s="1" t="s">
        <v>0</v>
      </c>
      <c r="J53" s="44">
        <f t="shared" si="0"/>
        <v>2</v>
      </c>
      <c r="K53" s="47"/>
      <c r="L53" s="47"/>
    </row>
    <row r="54" spans="2:12" x14ac:dyDescent="0.55000000000000004">
      <c r="B54" s="27" t="s">
        <v>14</v>
      </c>
      <c r="C54" s="27" t="s">
        <v>27</v>
      </c>
      <c r="D54" s="27"/>
      <c r="E54" s="27"/>
      <c r="F54" s="27" t="str">
        <f>LEFT(F52,3)&amp;TEXT(RIGHT(F52,2)+1,"#00")</f>
        <v>TXA02</v>
      </c>
      <c r="G54" s="32">
        <v>38</v>
      </c>
      <c r="H54" s="1">
        <v>1</v>
      </c>
      <c r="I54" s="1" t="s">
        <v>0</v>
      </c>
      <c r="J54" s="44">
        <f t="shared" si="0"/>
        <v>2</v>
      </c>
      <c r="K54" s="47"/>
      <c r="L54" s="47"/>
    </row>
    <row r="55" spans="2:12" x14ac:dyDescent="0.55000000000000004">
      <c r="B55" s="27" t="s">
        <v>14</v>
      </c>
      <c r="C55" s="27" t="s">
        <v>27</v>
      </c>
      <c r="D55" s="27"/>
      <c r="E55" s="27"/>
      <c r="F55" s="27" t="str">
        <f t="shared" ref="F55:F74" si="3">LEFT(F53,3)&amp;TEXT(RIGHT(F53,2)+1,"#00")</f>
        <v>RXA03</v>
      </c>
      <c r="G55" s="32">
        <v>38</v>
      </c>
      <c r="H55" s="1">
        <v>1</v>
      </c>
      <c r="I55" s="1" t="s">
        <v>0</v>
      </c>
      <c r="J55" s="44">
        <f t="shared" si="0"/>
        <v>3</v>
      </c>
      <c r="K55" s="47"/>
      <c r="L55" s="47"/>
    </row>
    <row r="56" spans="2:12" x14ac:dyDescent="0.55000000000000004">
      <c r="B56" s="27" t="s">
        <v>14</v>
      </c>
      <c r="C56" s="27" t="s">
        <v>27</v>
      </c>
      <c r="D56" s="27"/>
      <c r="E56" s="27"/>
      <c r="F56" s="27" t="str">
        <f t="shared" si="3"/>
        <v>TXA03</v>
      </c>
      <c r="G56" s="32">
        <v>38</v>
      </c>
      <c r="H56" s="1">
        <v>1</v>
      </c>
      <c r="I56" s="1" t="s">
        <v>0</v>
      </c>
      <c r="J56" s="44">
        <f t="shared" si="0"/>
        <v>3</v>
      </c>
      <c r="K56" s="47"/>
      <c r="L56" s="47"/>
    </row>
    <row r="57" spans="2:12" x14ac:dyDescent="0.55000000000000004">
      <c r="B57" s="27" t="s">
        <v>14</v>
      </c>
      <c r="C57" s="27" t="s">
        <v>27</v>
      </c>
      <c r="D57" s="27"/>
      <c r="E57" s="27"/>
      <c r="F57" s="27" t="str">
        <f t="shared" si="3"/>
        <v>RXA04</v>
      </c>
      <c r="G57" s="32">
        <v>38</v>
      </c>
      <c r="H57" s="1">
        <v>1</v>
      </c>
      <c r="I57" s="1" t="s">
        <v>0</v>
      </c>
      <c r="J57" s="44">
        <f t="shared" si="0"/>
        <v>4</v>
      </c>
      <c r="K57" s="47"/>
      <c r="L57" s="47"/>
    </row>
    <row r="58" spans="2:12" x14ac:dyDescent="0.55000000000000004">
      <c r="B58" s="27" t="s">
        <v>14</v>
      </c>
      <c r="C58" s="27" t="s">
        <v>27</v>
      </c>
      <c r="D58" s="27"/>
      <c r="E58" s="27"/>
      <c r="F58" s="27" t="str">
        <f t="shared" si="3"/>
        <v>TXA04</v>
      </c>
      <c r="G58" s="32">
        <v>38</v>
      </c>
      <c r="H58" s="1">
        <v>1</v>
      </c>
      <c r="I58" s="1" t="s">
        <v>0</v>
      </c>
      <c r="J58" s="44">
        <f t="shared" si="0"/>
        <v>4</v>
      </c>
      <c r="K58" s="47"/>
      <c r="L58" s="47"/>
    </row>
    <row r="59" spans="2:12" x14ac:dyDescent="0.55000000000000004">
      <c r="B59" s="27" t="s">
        <v>14</v>
      </c>
      <c r="C59" s="27" t="s">
        <v>27</v>
      </c>
      <c r="D59" s="27"/>
      <c r="E59" s="27"/>
      <c r="F59" s="27" t="str">
        <f t="shared" si="3"/>
        <v>RXA05</v>
      </c>
      <c r="G59" s="32">
        <v>38</v>
      </c>
      <c r="H59" s="1">
        <v>1</v>
      </c>
      <c r="I59" s="1" t="s">
        <v>0</v>
      </c>
      <c r="J59" s="44">
        <f t="shared" si="0"/>
        <v>5</v>
      </c>
      <c r="K59" s="47"/>
      <c r="L59" s="47"/>
    </row>
    <row r="60" spans="2:12" x14ac:dyDescent="0.55000000000000004">
      <c r="B60" s="27" t="s">
        <v>14</v>
      </c>
      <c r="C60" s="27" t="s">
        <v>27</v>
      </c>
      <c r="D60" s="27"/>
      <c r="E60" s="27"/>
      <c r="F60" s="27" t="str">
        <f t="shared" si="3"/>
        <v>TXA05</v>
      </c>
      <c r="G60" s="32">
        <v>38</v>
      </c>
      <c r="H60" s="1">
        <v>1</v>
      </c>
      <c r="I60" s="1" t="s">
        <v>0</v>
      </c>
      <c r="J60" s="44">
        <f t="shared" si="0"/>
        <v>5</v>
      </c>
      <c r="K60" s="47"/>
      <c r="L60" s="47"/>
    </row>
    <row r="61" spans="2:12" x14ac:dyDescent="0.55000000000000004">
      <c r="B61" s="27" t="s">
        <v>14</v>
      </c>
      <c r="C61" s="27" t="s">
        <v>27</v>
      </c>
      <c r="D61" s="27"/>
      <c r="E61" s="27"/>
      <c r="F61" s="27" t="str">
        <f t="shared" si="3"/>
        <v>RXA06</v>
      </c>
      <c r="G61" s="32">
        <v>38</v>
      </c>
      <c r="H61" s="1">
        <v>1</v>
      </c>
      <c r="I61" s="1" t="s">
        <v>0</v>
      </c>
      <c r="J61" s="44">
        <f t="shared" si="0"/>
        <v>6</v>
      </c>
      <c r="K61" s="47"/>
      <c r="L61" s="47"/>
    </row>
    <row r="62" spans="2:12" x14ac:dyDescent="0.55000000000000004">
      <c r="B62" s="27" t="s">
        <v>14</v>
      </c>
      <c r="C62" s="27" t="s">
        <v>27</v>
      </c>
      <c r="D62" s="27"/>
      <c r="E62" s="27"/>
      <c r="F62" s="27" t="str">
        <f t="shared" si="3"/>
        <v>TXA06</v>
      </c>
      <c r="G62" s="32">
        <v>38</v>
      </c>
      <c r="H62" s="1">
        <v>1</v>
      </c>
      <c r="I62" s="1" t="s">
        <v>0</v>
      </c>
      <c r="J62" s="44">
        <f t="shared" si="0"/>
        <v>6</v>
      </c>
      <c r="K62" s="47"/>
      <c r="L62" s="47"/>
    </row>
    <row r="63" spans="2:12" x14ac:dyDescent="0.55000000000000004">
      <c r="B63" s="27" t="s">
        <v>14</v>
      </c>
      <c r="C63" s="27" t="s">
        <v>27</v>
      </c>
      <c r="D63" s="27"/>
      <c r="E63" s="27"/>
      <c r="F63" s="27" t="str">
        <f t="shared" si="3"/>
        <v>RXA07</v>
      </c>
      <c r="G63" s="32">
        <v>38</v>
      </c>
      <c r="H63" s="1">
        <v>1</v>
      </c>
      <c r="I63" s="1" t="s">
        <v>0</v>
      </c>
      <c r="J63" s="44">
        <f t="shared" si="0"/>
        <v>7</v>
      </c>
      <c r="K63" s="54" t="str">
        <f>"["&amp;B63&amp;"/"&amp;C63&amp;"/"&amp;D63&amp;"]:"&amp;F66</f>
        <v>[agogna/BNL712/]:TXA08</v>
      </c>
      <c r="L63" s="57" t="s">
        <v>32</v>
      </c>
    </row>
    <row r="64" spans="2:12" x14ac:dyDescent="0.55000000000000004">
      <c r="B64" s="27" t="s">
        <v>14</v>
      </c>
      <c r="C64" s="27" t="s">
        <v>27</v>
      </c>
      <c r="D64" s="27"/>
      <c r="E64" s="27"/>
      <c r="F64" s="27" t="str">
        <f t="shared" si="3"/>
        <v>TXA07</v>
      </c>
      <c r="G64" s="32">
        <v>38</v>
      </c>
      <c r="H64" s="1">
        <v>1</v>
      </c>
      <c r="I64" s="1" t="s">
        <v>0</v>
      </c>
      <c r="J64" s="44">
        <f t="shared" si="0"/>
        <v>7</v>
      </c>
      <c r="K64" s="55" t="str">
        <f>"["&amp;B64&amp;"/"&amp;C64&amp;"/"&amp;D64&amp;"]:"&amp;F65</f>
        <v>[agogna/BNL712/]:RXA08</v>
      </c>
      <c r="L64" s="57" t="s">
        <v>32</v>
      </c>
    </row>
    <row r="65" spans="2:12" x14ac:dyDescent="0.55000000000000004">
      <c r="B65" s="27" t="s">
        <v>14</v>
      </c>
      <c r="C65" s="27" t="s">
        <v>27</v>
      </c>
      <c r="D65" s="27"/>
      <c r="E65" s="27"/>
      <c r="F65" s="27" t="str">
        <f t="shared" si="3"/>
        <v>RXA08</v>
      </c>
      <c r="G65" s="32">
        <v>38</v>
      </c>
      <c r="H65" s="1">
        <v>1</v>
      </c>
      <c r="I65" s="1" t="s">
        <v>0</v>
      </c>
      <c r="J65" s="44">
        <f t="shared" si="0"/>
        <v>8</v>
      </c>
      <c r="K65" s="55" t="str">
        <f>"["&amp;B65&amp;"/"&amp;C65&amp;"/"&amp;D65&amp;"]:"&amp;F64</f>
        <v>[agogna/BNL712/]:TXA07</v>
      </c>
      <c r="L65" s="57" t="s">
        <v>32</v>
      </c>
    </row>
    <row r="66" spans="2:12" x14ac:dyDescent="0.55000000000000004">
      <c r="B66" s="27" t="s">
        <v>14</v>
      </c>
      <c r="C66" s="27" t="s">
        <v>27</v>
      </c>
      <c r="D66" s="27"/>
      <c r="E66" s="27"/>
      <c r="F66" s="27" t="str">
        <f t="shared" si="3"/>
        <v>TXA08</v>
      </c>
      <c r="G66" s="32">
        <v>38</v>
      </c>
      <c r="H66" s="1">
        <v>1</v>
      </c>
      <c r="I66" s="1" t="s">
        <v>0</v>
      </c>
      <c r="J66" s="44">
        <f t="shared" si="0"/>
        <v>8</v>
      </c>
      <c r="K66" s="54" t="str">
        <f>"["&amp;B66&amp;"/"&amp;C66&amp;"/"&amp;D66&amp;"]:"&amp;F63</f>
        <v>[agogna/BNL712/]:RXA07</v>
      </c>
      <c r="L66" s="57" t="s">
        <v>32</v>
      </c>
    </row>
    <row r="67" spans="2:12" x14ac:dyDescent="0.55000000000000004">
      <c r="B67" s="27" t="s">
        <v>14</v>
      </c>
      <c r="C67" s="27" t="s">
        <v>27</v>
      </c>
      <c r="D67" s="27"/>
      <c r="E67" s="27"/>
      <c r="F67" s="27" t="str">
        <f t="shared" si="3"/>
        <v>RXA09</v>
      </c>
      <c r="G67" s="32">
        <v>38</v>
      </c>
      <c r="H67" s="1">
        <v>1</v>
      </c>
      <c r="I67" s="1" t="s">
        <v>0</v>
      </c>
      <c r="J67" s="44">
        <f t="shared" si="0"/>
        <v>9</v>
      </c>
      <c r="K67" s="50" t="str">
        <f>"["&amp;B67&amp;"/"&amp;C67&amp;"/"&amp;D67&amp;"]:"&amp;F72</f>
        <v>[agogna/BNL712/]:TXA11</v>
      </c>
      <c r="L67" s="57" t="s">
        <v>32</v>
      </c>
    </row>
    <row r="68" spans="2:12" x14ac:dyDescent="0.55000000000000004">
      <c r="B68" s="27" t="s">
        <v>14</v>
      </c>
      <c r="C68" s="27" t="s">
        <v>27</v>
      </c>
      <c r="D68" s="27"/>
      <c r="E68" s="27"/>
      <c r="F68" s="27" t="str">
        <f t="shared" si="3"/>
        <v>TXA09</v>
      </c>
      <c r="G68" s="32">
        <v>38</v>
      </c>
      <c r="H68" s="1">
        <v>1</v>
      </c>
      <c r="I68" s="1" t="s">
        <v>0</v>
      </c>
      <c r="J68" s="44">
        <f t="shared" si="0"/>
        <v>9</v>
      </c>
      <c r="K68" s="56" t="str">
        <f>"["&amp;B68&amp;"/"&amp;C68&amp;"/"&amp;D68&amp;"]:"&amp;F71</f>
        <v>[agogna/BNL712/]:RXA11</v>
      </c>
      <c r="L68" s="57" t="s">
        <v>32</v>
      </c>
    </row>
    <row r="69" spans="2:12" x14ac:dyDescent="0.55000000000000004">
      <c r="B69" s="27" t="s">
        <v>14</v>
      </c>
      <c r="C69" s="27" t="s">
        <v>27</v>
      </c>
      <c r="D69" s="27"/>
      <c r="E69" s="27"/>
      <c r="F69" s="27" t="str">
        <f t="shared" si="3"/>
        <v>RXA10</v>
      </c>
      <c r="G69" s="32">
        <v>38</v>
      </c>
      <c r="H69" s="1">
        <v>1</v>
      </c>
      <c r="I69" s="1" t="s">
        <v>0</v>
      </c>
      <c r="J69" s="44">
        <f t="shared" si="0"/>
        <v>10</v>
      </c>
      <c r="K69" s="57"/>
      <c r="L69" s="57"/>
    </row>
    <row r="70" spans="2:12" x14ac:dyDescent="0.55000000000000004">
      <c r="B70" s="27" t="s">
        <v>14</v>
      </c>
      <c r="C70" s="27" t="s">
        <v>27</v>
      </c>
      <c r="D70" s="27"/>
      <c r="E70" s="27"/>
      <c r="F70" s="27" t="str">
        <f t="shared" si="3"/>
        <v>TXA10</v>
      </c>
      <c r="G70" s="32">
        <v>38</v>
      </c>
      <c r="H70" s="1">
        <v>1</v>
      </c>
      <c r="I70" s="1" t="s">
        <v>0</v>
      </c>
      <c r="J70" s="44">
        <f t="shared" ref="J70:J98" si="4">J68+1</f>
        <v>10</v>
      </c>
      <c r="K70" s="57"/>
      <c r="L70" s="57"/>
    </row>
    <row r="71" spans="2:12" x14ac:dyDescent="0.55000000000000004">
      <c r="B71" s="27" t="s">
        <v>14</v>
      </c>
      <c r="C71" s="27" t="s">
        <v>27</v>
      </c>
      <c r="D71" s="27"/>
      <c r="E71" s="27"/>
      <c r="F71" s="27" t="str">
        <f t="shared" si="3"/>
        <v>RXA11</v>
      </c>
      <c r="G71" s="32">
        <v>38</v>
      </c>
      <c r="H71" s="1">
        <v>1</v>
      </c>
      <c r="I71" s="1" t="s">
        <v>0</v>
      </c>
      <c r="J71" s="44">
        <f t="shared" si="4"/>
        <v>11</v>
      </c>
      <c r="K71" s="56" t="str">
        <f>"["&amp;B71&amp;"/"&amp;C71&amp;"/"&amp;D71&amp;"]:"&amp;F68</f>
        <v>[agogna/BNL712/]:TXA09</v>
      </c>
      <c r="L71" s="57" t="s">
        <v>32</v>
      </c>
    </row>
    <row r="72" spans="2:12" x14ac:dyDescent="0.55000000000000004">
      <c r="B72" s="27" t="s">
        <v>14</v>
      </c>
      <c r="C72" s="27" t="s">
        <v>27</v>
      </c>
      <c r="D72" s="27"/>
      <c r="E72" s="27"/>
      <c r="F72" s="27" t="str">
        <f t="shared" si="3"/>
        <v>TXA11</v>
      </c>
      <c r="G72" s="32">
        <v>38</v>
      </c>
      <c r="H72" s="1">
        <v>1</v>
      </c>
      <c r="I72" s="1" t="s">
        <v>0</v>
      </c>
      <c r="J72" s="44">
        <f t="shared" si="4"/>
        <v>11</v>
      </c>
      <c r="K72" s="50" t="str">
        <f>"["&amp;B72&amp;"/"&amp;C72&amp;"/"&amp;D72&amp;"]:"&amp;F67</f>
        <v>[agogna/BNL712/]:RXA09</v>
      </c>
      <c r="L72" s="57" t="s">
        <v>32</v>
      </c>
    </row>
    <row r="73" spans="2:12" x14ac:dyDescent="0.55000000000000004">
      <c r="B73" s="27" t="s">
        <v>14</v>
      </c>
      <c r="C73" s="27" t="s">
        <v>27</v>
      </c>
      <c r="D73" s="27"/>
      <c r="E73" s="27"/>
      <c r="F73" s="27" t="str">
        <f t="shared" si="3"/>
        <v>RXA12</v>
      </c>
      <c r="G73" s="32">
        <v>38</v>
      </c>
      <c r="H73" s="1">
        <v>1</v>
      </c>
      <c r="I73" s="1" t="s">
        <v>0</v>
      </c>
      <c r="J73" s="44">
        <f t="shared" si="4"/>
        <v>12</v>
      </c>
      <c r="K73" s="53" t="s">
        <v>30</v>
      </c>
      <c r="L73" s="57" t="s">
        <v>32</v>
      </c>
    </row>
    <row r="74" spans="2:12" ht="14.7" thickBot="1" x14ac:dyDescent="0.6">
      <c r="B74" s="28" t="s">
        <v>14</v>
      </c>
      <c r="C74" s="28" t="s">
        <v>27</v>
      </c>
      <c r="D74" s="28"/>
      <c r="E74" s="28"/>
      <c r="F74" s="28" t="str">
        <f t="shared" si="3"/>
        <v>TXA12</v>
      </c>
      <c r="G74" s="32">
        <v>38</v>
      </c>
      <c r="H74" s="1">
        <v>1</v>
      </c>
      <c r="I74" s="1" t="s">
        <v>0</v>
      </c>
      <c r="J74" s="44">
        <f t="shared" si="4"/>
        <v>12</v>
      </c>
      <c r="K74" s="53" t="s">
        <v>31</v>
      </c>
      <c r="L74" s="57" t="s">
        <v>32</v>
      </c>
    </row>
    <row r="75" spans="2:12" ht="14.7" thickTop="1" x14ac:dyDescent="0.55000000000000004">
      <c r="B75" s="29" t="s">
        <v>14</v>
      </c>
      <c r="C75" s="29" t="s">
        <v>27</v>
      </c>
      <c r="D75" s="29"/>
      <c r="E75" s="29"/>
      <c r="F75" s="29" t="s">
        <v>5</v>
      </c>
      <c r="G75" s="32">
        <v>38</v>
      </c>
      <c r="H75" s="1">
        <v>1</v>
      </c>
      <c r="I75" s="1" t="s">
        <v>0</v>
      </c>
      <c r="J75" s="44">
        <f t="shared" si="4"/>
        <v>13</v>
      </c>
      <c r="K75" s="58" t="str">
        <f>"["&amp;B75&amp;"/"&amp;C75&amp;"/"&amp;D75&amp;"]:"&amp;F78</f>
        <v>[agogna/BNL712/]:TXB02</v>
      </c>
      <c r="L75" s="57" t="s">
        <v>32</v>
      </c>
    </row>
    <row r="76" spans="2:12" x14ac:dyDescent="0.55000000000000004">
      <c r="B76" s="30" t="s">
        <v>14</v>
      </c>
      <c r="C76" s="30" t="s">
        <v>27</v>
      </c>
      <c r="D76" s="30"/>
      <c r="E76" s="30"/>
      <c r="F76" s="30" t="str">
        <f>SUBSTITUTE(F75,"RX", "TX")</f>
        <v>TXB01</v>
      </c>
      <c r="G76" s="32">
        <v>38</v>
      </c>
      <c r="H76" s="1">
        <v>1</v>
      </c>
      <c r="I76" s="1" t="s">
        <v>0</v>
      </c>
      <c r="J76" s="44">
        <f t="shared" si="4"/>
        <v>13</v>
      </c>
      <c r="K76" s="48" t="str">
        <f>"["&amp;B76&amp;"/"&amp;C76&amp;"/"&amp;D76&amp;"]:"&amp;F77</f>
        <v>[agogna/BNL712/]:RXB02</v>
      </c>
      <c r="L76" s="57" t="s">
        <v>32</v>
      </c>
    </row>
    <row r="77" spans="2:12" x14ac:dyDescent="0.55000000000000004">
      <c r="B77" s="30" t="s">
        <v>14</v>
      </c>
      <c r="C77" s="30" t="s">
        <v>27</v>
      </c>
      <c r="D77" s="30"/>
      <c r="E77" s="30"/>
      <c r="F77" s="30" t="str">
        <f>LEFT(F75,3)&amp;TEXT(RIGHT(F75,2)+1,"#00")</f>
        <v>RXB02</v>
      </c>
      <c r="G77" s="32">
        <v>38</v>
      </c>
      <c r="H77" s="1">
        <v>1</v>
      </c>
      <c r="I77" s="1" t="s">
        <v>0</v>
      </c>
      <c r="J77" s="44">
        <f t="shared" si="4"/>
        <v>14</v>
      </c>
      <c r="K77" s="48" t="str">
        <f>"["&amp;B77&amp;"/"&amp;C77&amp;"/"&amp;D77&amp;"]:"&amp;F76</f>
        <v>[agogna/BNL712/]:TXB01</v>
      </c>
      <c r="L77" s="57" t="s">
        <v>32</v>
      </c>
    </row>
    <row r="78" spans="2:12" x14ac:dyDescent="0.55000000000000004">
      <c r="B78" s="30" t="s">
        <v>14</v>
      </c>
      <c r="C78" s="30" t="s">
        <v>27</v>
      </c>
      <c r="D78" s="30"/>
      <c r="E78" s="30"/>
      <c r="F78" s="30" t="str">
        <f>LEFT(F76,3)&amp;TEXT(RIGHT(F76,2)+1,"#00")</f>
        <v>TXB02</v>
      </c>
      <c r="G78" s="32">
        <v>38</v>
      </c>
      <c r="H78" s="1">
        <v>1</v>
      </c>
      <c r="I78" s="1" t="s">
        <v>0</v>
      </c>
      <c r="J78" s="44">
        <f t="shared" si="4"/>
        <v>14</v>
      </c>
      <c r="K78" s="58" t="str">
        <f>"["&amp;B78&amp;"/"&amp;C78&amp;"/"&amp;D78&amp;"]:"&amp;F75</f>
        <v>[agogna/BNL712/]:RXB01</v>
      </c>
      <c r="L78" s="57" t="s">
        <v>32</v>
      </c>
    </row>
    <row r="79" spans="2:12" x14ac:dyDescent="0.55000000000000004">
      <c r="B79" s="30" t="s">
        <v>14</v>
      </c>
      <c r="C79" s="30" t="s">
        <v>27</v>
      </c>
      <c r="D79" s="30"/>
      <c r="E79" s="30"/>
      <c r="F79" s="30" t="str">
        <f t="shared" ref="F79:F98" si="5">LEFT(F77,3)&amp;TEXT(RIGHT(F77,2)+1,"#00")</f>
        <v>RXB03</v>
      </c>
      <c r="G79" s="32">
        <v>38</v>
      </c>
      <c r="H79" s="1">
        <v>1</v>
      </c>
      <c r="I79" s="1" t="s">
        <v>0</v>
      </c>
      <c r="J79" s="44">
        <f t="shared" si="4"/>
        <v>15</v>
      </c>
      <c r="K79" s="56" t="str">
        <f>"["&amp;B79&amp;"/"&amp;C79&amp;"/"&amp;D79&amp;"]:"&amp;F82</f>
        <v>[agogna/BNL712/]:TXB04</v>
      </c>
      <c r="L79" s="57" t="s">
        <v>32</v>
      </c>
    </row>
    <row r="80" spans="2:12" x14ac:dyDescent="0.55000000000000004">
      <c r="B80" s="30" t="s">
        <v>14</v>
      </c>
      <c r="C80" s="30" t="s">
        <v>27</v>
      </c>
      <c r="D80" s="30"/>
      <c r="E80" s="30"/>
      <c r="F80" s="30" t="str">
        <f t="shared" si="5"/>
        <v>TXB03</v>
      </c>
      <c r="G80" s="32">
        <v>38</v>
      </c>
      <c r="H80" s="1">
        <v>1</v>
      </c>
      <c r="I80" s="1" t="s">
        <v>0</v>
      </c>
      <c r="J80" s="44">
        <f t="shared" si="4"/>
        <v>15</v>
      </c>
      <c r="K80" s="50" t="str">
        <f>"["&amp;B80&amp;"/"&amp;C80&amp;"/"&amp;D80&amp;"]:"&amp;F81</f>
        <v>[agogna/BNL712/]:RXB04</v>
      </c>
      <c r="L80" s="57" t="s">
        <v>32</v>
      </c>
    </row>
    <row r="81" spans="2:12" x14ac:dyDescent="0.55000000000000004">
      <c r="B81" s="30" t="s">
        <v>14</v>
      </c>
      <c r="C81" s="30" t="s">
        <v>27</v>
      </c>
      <c r="D81" s="30"/>
      <c r="E81" s="30"/>
      <c r="F81" s="30" t="str">
        <f t="shared" si="5"/>
        <v>RXB04</v>
      </c>
      <c r="G81" s="32">
        <v>38</v>
      </c>
      <c r="H81" s="1">
        <v>1</v>
      </c>
      <c r="I81" s="1" t="s">
        <v>0</v>
      </c>
      <c r="J81" s="44">
        <f t="shared" si="4"/>
        <v>16</v>
      </c>
      <c r="K81" s="50" t="str">
        <f>"["&amp;B81&amp;"/"&amp;C81&amp;"/"&amp;D81&amp;"]:"&amp;F80</f>
        <v>[agogna/BNL712/]:TXB03</v>
      </c>
      <c r="L81" s="57" t="s">
        <v>32</v>
      </c>
    </row>
    <row r="82" spans="2:12" x14ac:dyDescent="0.55000000000000004">
      <c r="B82" s="30" t="s">
        <v>14</v>
      </c>
      <c r="C82" s="30" t="s">
        <v>27</v>
      </c>
      <c r="D82" s="30"/>
      <c r="E82" s="30"/>
      <c r="F82" s="30" t="str">
        <f t="shared" si="5"/>
        <v>TXB04</v>
      </c>
      <c r="G82" s="32">
        <v>38</v>
      </c>
      <c r="H82" s="1">
        <v>1</v>
      </c>
      <c r="I82" s="1" t="s">
        <v>0</v>
      </c>
      <c r="J82" s="44">
        <f t="shared" si="4"/>
        <v>16</v>
      </c>
      <c r="K82" s="56" t="str">
        <f>"["&amp;B82&amp;"/"&amp;C82&amp;"/"&amp;D82&amp;"]:"&amp;F79</f>
        <v>[agogna/BNL712/]:RXB03</v>
      </c>
      <c r="L82" s="57" t="s">
        <v>32</v>
      </c>
    </row>
    <row r="83" spans="2:12" x14ac:dyDescent="0.55000000000000004">
      <c r="B83" s="30" t="s">
        <v>14</v>
      </c>
      <c r="C83" s="30" t="s">
        <v>27</v>
      </c>
      <c r="D83" s="30"/>
      <c r="E83" s="30"/>
      <c r="F83" s="30" t="str">
        <f t="shared" si="5"/>
        <v>RXB05</v>
      </c>
      <c r="G83" s="32">
        <v>38</v>
      </c>
      <c r="H83" s="1">
        <v>1</v>
      </c>
      <c r="I83" s="1" t="s">
        <v>0</v>
      </c>
      <c r="J83" s="44">
        <f t="shared" si="4"/>
        <v>17</v>
      </c>
      <c r="K83" s="59" t="str">
        <f>"["&amp;B83&amp;"/"&amp;C83&amp;"/"&amp;D83&amp;"]:"&amp;F86</f>
        <v>[agogna/BNL712/]:TXB06</v>
      </c>
      <c r="L83" s="57" t="s">
        <v>32</v>
      </c>
    </row>
    <row r="84" spans="2:12" x14ac:dyDescent="0.55000000000000004">
      <c r="B84" s="30" t="s">
        <v>14</v>
      </c>
      <c r="C84" s="30" t="s">
        <v>27</v>
      </c>
      <c r="D84" s="30"/>
      <c r="E84" s="30"/>
      <c r="F84" s="30" t="str">
        <f t="shared" si="5"/>
        <v>TXB05</v>
      </c>
      <c r="G84" s="32">
        <v>38</v>
      </c>
      <c r="H84" s="1">
        <v>1</v>
      </c>
      <c r="I84" s="1" t="s">
        <v>0</v>
      </c>
      <c r="J84" s="44">
        <f t="shared" si="4"/>
        <v>17</v>
      </c>
      <c r="K84" s="60" t="str">
        <f>"["&amp;B84&amp;"/"&amp;C84&amp;"/"&amp;D84&amp;"]:"&amp;F85</f>
        <v>[agogna/BNL712/]:RXB06</v>
      </c>
      <c r="L84" s="57" t="s">
        <v>32</v>
      </c>
    </row>
    <row r="85" spans="2:12" x14ac:dyDescent="0.55000000000000004">
      <c r="B85" s="30" t="s">
        <v>14</v>
      </c>
      <c r="C85" s="30" t="s">
        <v>27</v>
      </c>
      <c r="D85" s="30"/>
      <c r="E85" s="30"/>
      <c r="F85" s="30" t="str">
        <f t="shared" si="5"/>
        <v>RXB06</v>
      </c>
      <c r="G85" s="32">
        <v>38</v>
      </c>
      <c r="H85" s="1">
        <v>1</v>
      </c>
      <c r="I85" s="1" t="s">
        <v>0</v>
      </c>
      <c r="J85" s="44">
        <f t="shared" si="4"/>
        <v>18</v>
      </c>
      <c r="K85" s="60" t="str">
        <f>"["&amp;B85&amp;"/"&amp;C85&amp;"/"&amp;D85&amp;"]:"&amp;F84</f>
        <v>[agogna/BNL712/]:TXB05</v>
      </c>
      <c r="L85" s="57" t="s">
        <v>32</v>
      </c>
    </row>
    <row r="86" spans="2:12" x14ac:dyDescent="0.55000000000000004">
      <c r="B86" s="30" t="s">
        <v>14</v>
      </c>
      <c r="C86" s="30" t="s">
        <v>27</v>
      </c>
      <c r="D86" s="30"/>
      <c r="E86" s="30"/>
      <c r="F86" s="30" t="str">
        <f t="shared" si="5"/>
        <v>TXB06</v>
      </c>
      <c r="G86" s="32">
        <v>38</v>
      </c>
      <c r="H86" s="1">
        <v>1</v>
      </c>
      <c r="I86" s="1" t="s">
        <v>0</v>
      </c>
      <c r="J86" s="44">
        <f t="shared" si="4"/>
        <v>18</v>
      </c>
      <c r="K86" s="59" t="str">
        <f>"["&amp;B86&amp;"/"&amp;C86&amp;"/"&amp;D86&amp;"]:"&amp;F83</f>
        <v>[agogna/BNL712/]:RXB05</v>
      </c>
      <c r="L86" s="57" t="s">
        <v>32</v>
      </c>
    </row>
    <row r="87" spans="2:12" x14ac:dyDescent="0.55000000000000004">
      <c r="B87" s="30" t="s">
        <v>14</v>
      </c>
      <c r="C87" s="30" t="s">
        <v>27</v>
      </c>
      <c r="D87" s="30"/>
      <c r="E87" s="30"/>
      <c r="F87" s="30" t="str">
        <f t="shared" si="5"/>
        <v>RXB07</v>
      </c>
      <c r="G87" s="32">
        <v>38</v>
      </c>
      <c r="H87" s="1">
        <v>1</v>
      </c>
      <c r="I87" s="1" t="s">
        <v>0</v>
      </c>
      <c r="J87" s="44">
        <f t="shared" si="4"/>
        <v>19</v>
      </c>
      <c r="K87" s="47"/>
      <c r="L87" s="47"/>
    </row>
    <row r="88" spans="2:12" x14ac:dyDescent="0.55000000000000004">
      <c r="B88" s="30" t="s">
        <v>14</v>
      </c>
      <c r="C88" s="30" t="s">
        <v>27</v>
      </c>
      <c r="D88" s="30"/>
      <c r="E88" s="30"/>
      <c r="F88" s="30" t="str">
        <f t="shared" si="5"/>
        <v>TXB07</v>
      </c>
      <c r="G88" s="32">
        <v>38</v>
      </c>
      <c r="H88" s="1">
        <v>1</v>
      </c>
      <c r="I88" s="1" t="s">
        <v>0</v>
      </c>
      <c r="J88" s="44">
        <f t="shared" si="4"/>
        <v>19</v>
      </c>
      <c r="K88" s="47"/>
      <c r="L88" s="47"/>
    </row>
    <row r="89" spans="2:12" x14ac:dyDescent="0.55000000000000004">
      <c r="B89" s="30" t="s">
        <v>14</v>
      </c>
      <c r="C89" s="30" t="s">
        <v>27</v>
      </c>
      <c r="D89" s="30"/>
      <c r="E89" s="30"/>
      <c r="F89" s="30" t="str">
        <f t="shared" si="5"/>
        <v>RXB08</v>
      </c>
      <c r="G89" s="32">
        <v>38</v>
      </c>
      <c r="H89" s="1">
        <v>1</v>
      </c>
      <c r="I89" s="1" t="s">
        <v>0</v>
      </c>
      <c r="J89" s="44">
        <f t="shared" si="4"/>
        <v>20</v>
      </c>
      <c r="K89" s="47"/>
      <c r="L89" s="47"/>
    </row>
    <row r="90" spans="2:12" x14ac:dyDescent="0.55000000000000004">
      <c r="B90" s="30" t="s">
        <v>14</v>
      </c>
      <c r="C90" s="30" t="s">
        <v>27</v>
      </c>
      <c r="D90" s="30"/>
      <c r="E90" s="30"/>
      <c r="F90" s="30" t="str">
        <f t="shared" si="5"/>
        <v>TXB08</v>
      </c>
      <c r="G90" s="32">
        <v>38</v>
      </c>
      <c r="H90" s="1">
        <v>1</v>
      </c>
      <c r="I90" s="1" t="s">
        <v>0</v>
      </c>
      <c r="J90" s="44">
        <f t="shared" si="4"/>
        <v>20</v>
      </c>
      <c r="K90" s="47"/>
      <c r="L90" s="47"/>
    </row>
    <row r="91" spans="2:12" x14ac:dyDescent="0.55000000000000004">
      <c r="B91" s="30" t="s">
        <v>14</v>
      </c>
      <c r="C91" s="30" t="s">
        <v>27</v>
      </c>
      <c r="D91" s="30"/>
      <c r="E91" s="30"/>
      <c r="F91" s="30" t="str">
        <f t="shared" si="5"/>
        <v>RXB09</v>
      </c>
      <c r="G91" s="32">
        <v>38</v>
      </c>
      <c r="H91" s="1">
        <v>1</v>
      </c>
      <c r="I91" s="1" t="s">
        <v>0</v>
      </c>
      <c r="J91" s="44">
        <f t="shared" si="4"/>
        <v>21</v>
      </c>
      <c r="K91" s="47"/>
      <c r="L91" s="47"/>
    </row>
    <row r="92" spans="2:12" x14ac:dyDescent="0.55000000000000004">
      <c r="B92" s="30" t="s">
        <v>14</v>
      </c>
      <c r="C92" s="30" t="s">
        <v>27</v>
      </c>
      <c r="D92" s="30"/>
      <c r="E92" s="30"/>
      <c r="F92" s="30" t="str">
        <f t="shared" si="5"/>
        <v>TXB09</v>
      </c>
      <c r="G92" s="32">
        <v>38</v>
      </c>
      <c r="H92" s="1">
        <v>1</v>
      </c>
      <c r="I92" s="1" t="s">
        <v>0</v>
      </c>
      <c r="J92" s="44">
        <f t="shared" si="4"/>
        <v>21</v>
      </c>
      <c r="K92" s="47"/>
      <c r="L92" s="47"/>
    </row>
    <row r="93" spans="2:12" x14ac:dyDescent="0.55000000000000004">
      <c r="B93" s="30" t="s">
        <v>14</v>
      </c>
      <c r="C93" s="30" t="s">
        <v>27</v>
      </c>
      <c r="D93" s="30"/>
      <c r="E93" s="30"/>
      <c r="F93" s="30" t="str">
        <f t="shared" si="5"/>
        <v>RXB10</v>
      </c>
      <c r="G93" s="32">
        <v>38</v>
      </c>
      <c r="H93" s="1">
        <v>1</v>
      </c>
      <c r="I93" s="1" t="s">
        <v>0</v>
      </c>
      <c r="J93" s="44">
        <f t="shared" si="4"/>
        <v>22</v>
      </c>
      <c r="K93" s="47"/>
      <c r="L93" s="47"/>
    </row>
    <row r="94" spans="2:12" x14ac:dyDescent="0.55000000000000004">
      <c r="B94" s="30" t="s">
        <v>14</v>
      </c>
      <c r="C94" s="30" t="s">
        <v>27</v>
      </c>
      <c r="D94" s="30"/>
      <c r="E94" s="30"/>
      <c r="F94" s="30" t="str">
        <f t="shared" si="5"/>
        <v>TXB10</v>
      </c>
      <c r="G94" s="32">
        <v>38</v>
      </c>
      <c r="H94" s="1">
        <v>1</v>
      </c>
      <c r="I94" s="1" t="s">
        <v>0</v>
      </c>
      <c r="J94" s="44">
        <f t="shared" si="4"/>
        <v>22</v>
      </c>
      <c r="K94" s="47"/>
      <c r="L94" s="47"/>
    </row>
    <row r="95" spans="2:12" x14ac:dyDescent="0.55000000000000004">
      <c r="B95" s="30" t="s">
        <v>14</v>
      </c>
      <c r="C95" s="30" t="s">
        <v>27</v>
      </c>
      <c r="D95" s="30"/>
      <c r="E95" s="30"/>
      <c r="F95" s="30" t="str">
        <f t="shared" si="5"/>
        <v>RXB11</v>
      </c>
      <c r="G95" s="32">
        <v>38</v>
      </c>
      <c r="H95" s="1">
        <v>1</v>
      </c>
      <c r="I95" s="1" t="s">
        <v>0</v>
      </c>
      <c r="J95" s="44">
        <f t="shared" si="4"/>
        <v>23</v>
      </c>
      <c r="K95" s="61" t="str">
        <f>"["&amp;B95&amp;"/"&amp;C95&amp;"/"&amp;D95&amp;"]:"&amp;F97</f>
        <v>[agogna/BNL712/]:RXB12</v>
      </c>
      <c r="L95" s="69" t="s">
        <v>37</v>
      </c>
    </row>
    <row r="96" spans="2:12" x14ac:dyDescent="0.55000000000000004">
      <c r="B96" s="30" t="s">
        <v>14</v>
      </c>
      <c r="C96" s="30" t="s">
        <v>27</v>
      </c>
      <c r="D96" s="30"/>
      <c r="E96" s="30"/>
      <c r="F96" s="30" t="str">
        <f t="shared" si="5"/>
        <v>TXB11</v>
      </c>
      <c r="G96" s="32">
        <v>38</v>
      </c>
      <c r="H96" s="1">
        <v>1</v>
      </c>
      <c r="I96" s="1" t="s">
        <v>0</v>
      </c>
      <c r="J96" s="44">
        <f t="shared" si="4"/>
        <v>23</v>
      </c>
      <c r="K96" s="62" t="str">
        <f>"["&amp;B96&amp;"/"&amp;C96&amp;"/"&amp;D96&amp;"]:"&amp;F98</f>
        <v>[agogna/BNL712/]:TXB12</v>
      </c>
      <c r="L96" s="69" t="s">
        <v>37</v>
      </c>
    </row>
    <row r="97" spans="2:12" x14ac:dyDescent="0.55000000000000004">
      <c r="B97" s="30" t="s">
        <v>14</v>
      </c>
      <c r="C97" s="30" t="s">
        <v>27</v>
      </c>
      <c r="D97" s="30"/>
      <c r="E97" s="30"/>
      <c r="F97" s="30" t="str">
        <f t="shared" si="5"/>
        <v>RXB12</v>
      </c>
      <c r="G97" s="32">
        <v>38</v>
      </c>
      <c r="H97" s="1">
        <v>1</v>
      </c>
      <c r="I97" s="1" t="s">
        <v>0</v>
      </c>
      <c r="J97" s="44">
        <f t="shared" si="4"/>
        <v>24</v>
      </c>
      <c r="K97" s="61" t="str">
        <f>"["&amp;B97&amp;"/"&amp;C97&amp;"/"&amp;D97&amp;"]:"&amp;F95</f>
        <v>[agogna/BNL712/]:RXB11</v>
      </c>
      <c r="L97" s="69" t="s">
        <v>37</v>
      </c>
    </row>
    <row r="98" spans="2:12" ht="14.7" thickBot="1" x14ac:dyDescent="0.6">
      <c r="B98" s="31" t="s">
        <v>14</v>
      </c>
      <c r="C98" s="31" t="s">
        <v>27</v>
      </c>
      <c r="D98" s="31"/>
      <c r="E98" s="31"/>
      <c r="F98" s="31" t="str">
        <f t="shared" si="5"/>
        <v>TXB12</v>
      </c>
      <c r="G98" s="33">
        <v>38</v>
      </c>
      <c r="H98" s="14">
        <v>1</v>
      </c>
      <c r="I98" s="14" t="s">
        <v>0</v>
      </c>
      <c r="J98" s="45">
        <f t="shared" si="4"/>
        <v>24</v>
      </c>
      <c r="K98" s="62" t="str">
        <f>"["&amp;B98&amp;"/"&amp;C98&amp;"/"&amp;D98&amp;"]:"&amp;F96</f>
        <v>[agogna/BNL712/]:TXB11</v>
      </c>
      <c r="L98" s="69" t="s">
        <v>37</v>
      </c>
    </row>
    <row r="99" spans="2:12" ht="14.7" thickTop="1" x14ac:dyDescent="0.55000000000000004">
      <c r="B99" s="15" t="s">
        <v>13</v>
      </c>
      <c r="C99" s="15" t="s">
        <v>18</v>
      </c>
      <c r="D99" s="15">
        <v>50</v>
      </c>
      <c r="E99" s="15"/>
      <c r="F99" s="15" t="s">
        <v>6</v>
      </c>
      <c r="G99" s="34">
        <v>38</v>
      </c>
      <c r="H99" s="13">
        <v>2</v>
      </c>
      <c r="I99" s="13" t="s">
        <v>1</v>
      </c>
      <c r="J99" s="43">
        <v>1</v>
      </c>
      <c r="K99" s="47"/>
      <c r="L99" s="47"/>
    </row>
    <row r="100" spans="2:12" x14ac:dyDescent="0.55000000000000004">
      <c r="B100" s="16" t="s">
        <v>13</v>
      </c>
      <c r="C100" s="16" t="s">
        <v>18</v>
      </c>
      <c r="D100" s="16">
        <v>50</v>
      </c>
      <c r="E100" s="16"/>
      <c r="F100" s="16" t="str">
        <f>SUBSTITUTE(F99,"RX", "TX")</f>
        <v>TXC01</v>
      </c>
      <c r="G100" s="32">
        <v>38</v>
      </c>
      <c r="H100" s="1">
        <v>2</v>
      </c>
      <c r="I100" s="1" t="s">
        <v>1</v>
      </c>
      <c r="J100" s="44">
        <v>1</v>
      </c>
      <c r="K100" s="47"/>
      <c r="L100" s="47"/>
    </row>
    <row r="101" spans="2:12" x14ac:dyDescent="0.55000000000000004">
      <c r="B101" s="16" t="s">
        <v>13</v>
      </c>
      <c r="C101" s="16" t="s">
        <v>18</v>
      </c>
      <c r="D101" s="16">
        <v>50</v>
      </c>
      <c r="E101" s="16"/>
      <c r="F101" s="16" t="str">
        <f>LEFT(F99,3)&amp;TEXT(RIGHT(F99,2)+1,"#00")</f>
        <v>RXC02</v>
      </c>
      <c r="G101" s="32">
        <v>38</v>
      </c>
      <c r="H101" s="1">
        <v>2</v>
      </c>
      <c r="I101" s="1" t="s">
        <v>1</v>
      </c>
      <c r="J101" s="44">
        <f t="shared" ref="J101:J146" si="6">J99+1</f>
        <v>2</v>
      </c>
      <c r="K101" s="47"/>
      <c r="L101" s="47"/>
    </row>
    <row r="102" spans="2:12" x14ac:dyDescent="0.55000000000000004">
      <c r="B102" s="16" t="s">
        <v>13</v>
      </c>
      <c r="C102" s="16" t="s">
        <v>18</v>
      </c>
      <c r="D102" s="16">
        <v>50</v>
      </c>
      <c r="E102" s="16"/>
      <c r="F102" s="16" t="str">
        <f>LEFT(F100,3)&amp;TEXT(RIGHT(F100,2)+1,"#00")</f>
        <v>TXC02</v>
      </c>
      <c r="G102" s="32">
        <v>38</v>
      </c>
      <c r="H102" s="1">
        <v>2</v>
      </c>
      <c r="I102" s="1" t="s">
        <v>1</v>
      </c>
      <c r="J102" s="44">
        <f t="shared" si="6"/>
        <v>2</v>
      </c>
      <c r="K102" s="47"/>
      <c r="L102" s="47"/>
    </row>
    <row r="103" spans="2:12" x14ac:dyDescent="0.55000000000000004">
      <c r="B103" s="16" t="s">
        <v>13</v>
      </c>
      <c r="C103" s="16" t="s">
        <v>18</v>
      </c>
      <c r="D103" s="16">
        <v>50</v>
      </c>
      <c r="E103" s="16"/>
      <c r="F103" s="16" t="str">
        <f t="shared" ref="F103:F122" si="7">LEFT(F101,3)&amp;TEXT(RIGHT(F101,2)+1,"#00")</f>
        <v>RXC03</v>
      </c>
      <c r="G103" s="32">
        <v>38</v>
      </c>
      <c r="H103" s="1">
        <v>2</v>
      </c>
      <c r="I103" s="1" t="s">
        <v>1</v>
      </c>
      <c r="J103" s="44">
        <f t="shared" si="6"/>
        <v>3</v>
      </c>
      <c r="K103" s="54" t="str">
        <f>"["&amp;B103&amp;"/"&amp;C103&amp;"/"&amp;D103&amp;"]:"&amp;F106</f>
        <v>[seudre/Prime712/50]:TXC04</v>
      </c>
      <c r="L103" s="57" t="s">
        <v>33</v>
      </c>
    </row>
    <row r="104" spans="2:12" x14ac:dyDescent="0.55000000000000004">
      <c r="B104" s="16" t="s">
        <v>13</v>
      </c>
      <c r="C104" s="16" t="s">
        <v>18</v>
      </c>
      <c r="D104" s="16">
        <v>50</v>
      </c>
      <c r="E104" s="16"/>
      <c r="F104" s="16" t="str">
        <f t="shared" si="7"/>
        <v>TXC03</v>
      </c>
      <c r="G104" s="32">
        <v>38</v>
      </c>
      <c r="H104" s="1">
        <v>2</v>
      </c>
      <c r="I104" s="1" t="s">
        <v>1</v>
      </c>
      <c r="J104" s="44">
        <f t="shared" si="6"/>
        <v>3</v>
      </c>
      <c r="K104" s="55" t="str">
        <f>"["&amp;B104&amp;"/"&amp;C104&amp;"/"&amp;D104&amp;"]:"&amp;F105</f>
        <v>[seudre/Prime712/50]:RXC04</v>
      </c>
      <c r="L104" s="57" t="s">
        <v>33</v>
      </c>
    </row>
    <row r="105" spans="2:12" x14ac:dyDescent="0.55000000000000004">
      <c r="B105" s="16" t="s">
        <v>13</v>
      </c>
      <c r="C105" s="16" t="s">
        <v>18</v>
      </c>
      <c r="D105" s="16">
        <v>50</v>
      </c>
      <c r="E105" s="16"/>
      <c r="F105" s="16" t="str">
        <f t="shared" si="7"/>
        <v>RXC04</v>
      </c>
      <c r="G105" s="32">
        <v>38</v>
      </c>
      <c r="H105" s="1">
        <v>2</v>
      </c>
      <c r="I105" s="1" t="s">
        <v>1</v>
      </c>
      <c r="J105" s="44">
        <f t="shared" si="6"/>
        <v>4</v>
      </c>
      <c r="K105" s="55" t="str">
        <f>"["&amp;B105&amp;"/"&amp;C105&amp;"/"&amp;D105&amp;"]:"&amp;F104</f>
        <v>[seudre/Prime712/50]:TXC03</v>
      </c>
      <c r="L105" s="57" t="s">
        <v>33</v>
      </c>
    </row>
    <row r="106" spans="2:12" x14ac:dyDescent="0.55000000000000004">
      <c r="B106" s="16" t="s">
        <v>13</v>
      </c>
      <c r="C106" s="16" t="s">
        <v>18</v>
      </c>
      <c r="D106" s="16">
        <v>50</v>
      </c>
      <c r="E106" s="16"/>
      <c r="F106" s="16" t="str">
        <f t="shared" si="7"/>
        <v>TXC04</v>
      </c>
      <c r="G106" s="32">
        <v>38</v>
      </c>
      <c r="H106" s="1">
        <v>2</v>
      </c>
      <c r="I106" s="1" t="s">
        <v>1</v>
      </c>
      <c r="J106" s="44">
        <f t="shared" si="6"/>
        <v>4</v>
      </c>
      <c r="K106" s="54" t="str">
        <f>"["&amp;B106&amp;"/"&amp;C106&amp;"/"&amp;D106&amp;"]:"&amp;F103</f>
        <v>[seudre/Prime712/50]:RXC03</v>
      </c>
      <c r="L106" s="57" t="s">
        <v>33</v>
      </c>
    </row>
    <row r="107" spans="2:12" x14ac:dyDescent="0.55000000000000004">
      <c r="B107" s="16" t="s">
        <v>13</v>
      </c>
      <c r="C107" s="16" t="s">
        <v>18</v>
      </c>
      <c r="D107" s="16">
        <v>50</v>
      </c>
      <c r="E107" s="16"/>
      <c r="F107" s="16" t="str">
        <f t="shared" si="7"/>
        <v>RXC05</v>
      </c>
      <c r="G107" s="32">
        <v>38</v>
      </c>
      <c r="H107" s="1">
        <v>2</v>
      </c>
      <c r="I107" s="1" t="s">
        <v>1</v>
      </c>
      <c r="J107" s="44">
        <f t="shared" si="6"/>
        <v>5</v>
      </c>
      <c r="K107" s="56" t="str">
        <f>"["&amp;B107&amp;"/"&amp;C107&amp;"/"&amp;D107&amp;"]:"&amp;F110</f>
        <v>[seudre/Prime712/50]:TXC06</v>
      </c>
      <c r="L107" s="57" t="s">
        <v>33</v>
      </c>
    </row>
    <row r="108" spans="2:12" x14ac:dyDescent="0.55000000000000004">
      <c r="B108" s="16" t="s">
        <v>13</v>
      </c>
      <c r="C108" s="16" t="s">
        <v>18</v>
      </c>
      <c r="D108" s="16">
        <v>50</v>
      </c>
      <c r="E108" s="16"/>
      <c r="F108" s="16" t="str">
        <f t="shared" si="7"/>
        <v>TXC05</v>
      </c>
      <c r="G108" s="32">
        <v>38</v>
      </c>
      <c r="H108" s="1">
        <v>2</v>
      </c>
      <c r="I108" s="1" t="s">
        <v>1</v>
      </c>
      <c r="J108" s="44">
        <f t="shared" si="6"/>
        <v>5</v>
      </c>
      <c r="K108" s="50" t="str">
        <f>"["&amp;B108&amp;"/"&amp;C108&amp;"/"&amp;D108&amp;"]:"&amp;F109</f>
        <v>[seudre/Prime712/50]:RXC06</v>
      </c>
      <c r="L108" s="57" t="s">
        <v>33</v>
      </c>
    </row>
    <row r="109" spans="2:12" x14ac:dyDescent="0.55000000000000004">
      <c r="B109" s="16" t="s">
        <v>13</v>
      </c>
      <c r="C109" s="16" t="s">
        <v>18</v>
      </c>
      <c r="D109" s="16">
        <v>50</v>
      </c>
      <c r="E109" s="16"/>
      <c r="F109" s="16" t="str">
        <f t="shared" si="7"/>
        <v>RXC06</v>
      </c>
      <c r="G109" s="32">
        <v>38</v>
      </c>
      <c r="H109" s="1">
        <v>2</v>
      </c>
      <c r="I109" s="1" t="s">
        <v>1</v>
      </c>
      <c r="J109" s="44">
        <f t="shared" si="6"/>
        <v>6</v>
      </c>
      <c r="K109" s="50" t="str">
        <f>"["&amp;B109&amp;"/"&amp;C109&amp;"/"&amp;D109&amp;"]:"&amp;F108</f>
        <v>[seudre/Prime712/50]:TXC05</v>
      </c>
      <c r="L109" s="57" t="s">
        <v>33</v>
      </c>
    </row>
    <row r="110" spans="2:12" x14ac:dyDescent="0.55000000000000004">
      <c r="B110" s="16" t="s">
        <v>13</v>
      </c>
      <c r="C110" s="16" t="s">
        <v>18</v>
      </c>
      <c r="D110" s="16">
        <v>50</v>
      </c>
      <c r="E110" s="16"/>
      <c r="F110" s="16" t="str">
        <f t="shared" si="7"/>
        <v>TXC06</v>
      </c>
      <c r="G110" s="32">
        <v>38</v>
      </c>
      <c r="H110" s="1">
        <v>2</v>
      </c>
      <c r="I110" s="1" t="s">
        <v>1</v>
      </c>
      <c r="J110" s="44">
        <f t="shared" si="6"/>
        <v>6</v>
      </c>
      <c r="K110" s="56" t="str">
        <f>"["&amp;B110&amp;"/"&amp;C110&amp;"/"&amp;D110&amp;"]:"&amp;F107</f>
        <v>[seudre/Prime712/50]:RXC05</v>
      </c>
      <c r="L110" s="57" t="s">
        <v>33</v>
      </c>
    </row>
    <row r="111" spans="2:12" x14ac:dyDescent="0.55000000000000004">
      <c r="B111" s="16" t="s">
        <v>13</v>
      </c>
      <c r="C111" s="16" t="s">
        <v>18</v>
      </c>
      <c r="D111" s="16">
        <v>50</v>
      </c>
      <c r="E111" s="16"/>
      <c r="F111" s="16" t="str">
        <f t="shared" si="7"/>
        <v>RXC07</v>
      </c>
      <c r="G111" s="32">
        <v>38</v>
      </c>
      <c r="H111" s="1">
        <v>2</v>
      </c>
      <c r="I111" s="1" t="s">
        <v>1</v>
      </c>
      <c r="J111" s="44">
        <f t="shared" si="6"/>
        <v>7</v>
      </c>
      <c r="K111" s="58" t="str">
        <f>"["&amp;B111&amp;"/"&amp;C111&amp;"/"&amp;D111&amp;"]:"&amp;F114</f>
        <v>[seudre/Prime712/50]:TXC08</v>
      </c>
      <c r="L111" s="57" t="s">
        <v>33</v>
      </c>
    </row>
    <row r="112" spans="2:12" x14ac:dyDescent="0.55000000000000004">
      <c r="B112" s="16" t="s">
        <v>13</v>
      </c>
      <c r="C112" s="16" t="s">
        <v>18</v>
      </c>
      <c r="D112" s="16">
        <v>50</v>
      </c>
      <c r="E112" s="16"/>
      <c r="F112" s="16" t="str">
        <f t="shared" si="7"/>
        <v>TXC07</v>
      </c>
      <c r="G112" s="32">
        <v>38</v>
      </c>
      <c r="H112" s="1">
        <v>2</v>
      </c>
      <c r="I112" s="1" t="s">
        <v>1</v>
      </c>
      <c r="J112" s="44">
        <f t="shared" si="6"/>
        <v>7</v>
      </c>
      <c r="K112" s="48" t="str">
        <f>"["&amp;B112&amp;"/"&amp;C112&amp;"/"&amp;D112&amp;"]:"&amp;F113</f>
        <v>[seudre/Prime712/50]:RXC08</v>
      </c>
      <c r="L112" s="57" t="s">
        <v>33</v>
      </c>
    </row>
    <row r="113" spans="2:12" x14ac:dyDescent="0.55000000000000004">
      <c r="B113" s="16" t="s">
        <v>13</v>
      </c>
      <c r="C113" s="16" t="s">
        <v>18</v>
      </c>
      <c r="D113" s="16">
        <v>50</v>
      </c>
      <c r="E113" s="16"/>
      <c r="F113" s="16" t="str">
        <f t="shared" si="7"/>
        <v>RXC08</v>
      </c>
      <c r="G113" s="32">
        <v>38</v>
      </c>
      <c r="H113" s="1">
        <v>2</v>
      </c>
      <c r="I113" s="1" t="s">
        <v>1</v>
      </c>
      <c r="J113" s="44">
        <f t="shared" si="6"/>
        <v>8</v>
      </c>
      <c r="K113" s="48" t="str">
        <f>"["&amp;B113&amp;"/"&amp;C113&amp;"/"&amp;D113&amp;"]:"&amp;F112</f>
        <v>[seudre/Prime712/50]:TXC07</v>
      </c>
      <c r="L113" s="57" t="s">
        <v>33</v>
      </c>
    </row>
    <row r="114" spans="2:12" x14ac:dyDescent="0.55000000000000004">
      <c r="B114" s="16" t="s">
        <v>13</v>
      </c>
      <c r="C114" s="16" t="s">
        <v>18</v>
      </c>
      <c r="D114" s="16">
        <v>50</v>
      </c>
      <c r="E114" s="16"/>
      <c r="F114" s="16" t="str">
        <f t="shared" si="7"/>
        <v>TXC08</v>
      </c>
      <c r="G114" s="32">
        <v>38</v>
      </c>
      <c r="H114" s="1">
        <v>2</v>
      </c>
      <c r="I114" s="1" t="s">
        <v>1</v>
      </c>
      <c r="J114" s="44">
        <f t="shared" si="6"/>
        <v>8</v>
      </c>
      <c r="K114" s="58" t="str">
        <f>"["&amp;B114&amp;"/"&amp;C114&amp;"/"&amp;D114&amp;"]:"&amp;F111</f>
        <v>[seudre/Prime712/50]:RXC07</v>
      </c>
      <c r="L114" s="57" t="s">
        <v>33</v>
      </c>
    </row>
    <row r="115" spans="2:12" x14ac:dyDescent="0.55000000000000004">
      <c r="B115" s="16" t="s">
        <v>13</v>
      </c>
      <c r="C115" s="16" t="s">
        <v>18</v>
      </c>
      <c r="D115" s="16">
        <v>50</v>
      </c>
      <c r="E115" s="16"/>
      <c r="F115" s="16" t="str">
        <f t="shared" si="7"/>
        <v>RXC09</v>
      </c>
      <c r="G115" s="32">
        <v>38</v>
      </c>
      <c r="H115" s="1">
        <v>2</v>
      </c>
      <c r="I115" s="1" t="s">
        <v>1</v>
      </c>
      <c r="J115" s="44">
        <f t="shared" si="6"/>
        <v>9</v>
      </c>
      <c r="K115" s="59" t="str">
        <f>"["&amp;B115&amp;"/"&amp;C115&amp;"/"&amp;D115&amp;"]:"&amp;F118</f>
        <v>[seudre/Prime712/50]:TXC10</v>
      </c>
      <c r="L115" s="57" t="s">
        <v>33</v>
      </c>
    </row>
    <row r="116" spans="2:12" x14ac:dyDescent="0.55000000000000004">
      <c r="B116" s="16" t="s">
        <v>13</v>
      </c>
      <c r="C116" s="16" t="s">
        <v>18</v>
      </c>
      <c r="D116" s="16">
        <v>50</v>
      </c>
      <c r="E116" s="16"/>
      <c r="F116" s="16" t="str">
        <f t="shared" si="7"/>
        <v>TXC09</v>
      </c>
      <c r="G116" s="32">
        <v>38</v>
      </c>
      <c r="H116" s="1">
        <v>2</v>
      </c>
      <c r="I116" s="1" t="s">
        <v>1</v>
      </c>
      <c r="J116" s="44">
        <f t="shared" si="6"/>
        <v>9</v>
      </c>
      <c r="K116" s="60" t="str">
        <f>"["&amp;B116&amp;"/"&amp;C116&amp;"/"&amp;D116&amp;"]:"&amp;F117</f>
        <v>[seudre/Prime712/50]:RXC10</v>
      </c>
      <c r="L116" s="57" t="s">
        <v>33</v>
      </c>
    </row>
    <row r="117" spans="2:12" x14ac:dyDescent="0.55000000000000004">
      <c r="B117" s="16" t="s">
        <v>13</v>
      </c>
      <c r="C117" s="16" t="s">
        <v>18</v>
      </c>
      <c r="D117" s="16">
        <v>50</v>
      </c>
      <c r="E117" s="16"/>
      <c r="F117" s="16" t="str">
        <f t="shared" si="7"/>
        <v>RXC10</v>
      </c>
      <c r="G117" s="32">
        <v>38</v>
      </c>
      <c r="H117" s="1">
        <v>2</v>
      </c>
      <c r="I117" s="1" t="s">
        <v>1</v>
      </c>
      <c r="J117" s="44">
        <f t="shared" si="6"/>
        <v>10</v>
      </c>
      <c r="K117" s="60" t="str">
        <f>"["&amp;B117&amp;"/"&amp;C117&amp;"/"&amp;D117&amp;"]:"&amp;F116</f>
        <v>[seudre/Prime712/50]:TXC09</v>
      </c>
      <c r="L117" s="57" t="s">
        <v>33</v>
      </c>
    </row>
    <row r="118" spans="2:12" x14ac:dyDescent="0.55000000000000004">
      <c r="B118" s="16" t="s">
        <v>13</v>
      </c>
      <c r="C118" s="16" t="s">
        <v>18</v>
      </c>
      <c r="D118" s="16">
        <v>50</v>
      </c>
      <c r="E118" s="16"/>
      <c r="F118" s="16" t="str">
        <f t="shared" si="7"/>
        <v>TXC10</v>
      </c>
      <c r="G118" s="32">
        <v>38</v>
      </c>
      <c r="H118" s="1">
        <v>2</v>
      </c>
      <c r="I118" s="1" t="s">
        <v>1</v>
      </c>
      <c r="J118" s="44">
        <f t="shared" si="6"/>
        <v>10</v>
      </c>
      <c r="K118" s="59" t="str">
        <f>"["&amp;B118&amp;"/"&amp;C118&amp;"/"&amp;D118&amp;"]:"&amp;F115</f>
        <v>[seudre/Prime712/50]:RXC09</v>
      </c>
      <c r="L118" s="57" t="s">
        <v>33</v>
      </c>
    </row>
    <row r="119" spans="2:12" x14ac:dyDescent="0.55000000000000004">
      <c r="B119" s="16" t="s">
        <v>13</v>
      </c>
      <c r="C119" s="16" t="s">
        <v>18</v>
      </c>
      <c r="D119" s="16">
        <v>50</v>
      </c>
      <c r="E119" s="16"/>
      <c r="F119" s="16" t="str">
        <f t="shared" si="7"/>
        <v>RXC11</v>
      </c>
      <c r="G119" s="32">
        <v>38</v>
      </c>
      <c r="H119" s="1">
        <v>2</v>
      </c>
      <c r="I119" s="1" t="s">
        <v>1</v>
      </c>
      <c r="J119" s="44">
        <f t="shared" si="6"/>
        <v>11</v>
      </c>
      <c r="K119" s="47"/>
      <c r="L119" s="47"/>
    </row>
    <row r="120" spans="2:12" x14ac:dyDescent="0.55000000000000004">
      <c r="B120" s="16" t="s">
        <v>13</v>
      </c>
      <c r="C120" s="16" t="s">
        <v>18</v>
      </c>
      <c r="D120" s="16">
        <v>50</v>
      </c>
      <c r="E120" s="16"/>
      <c r="F120" s="16" t="str">
        <f t="shared" si="7"/>
        <v>TXC11</v>
      </c>
      <c r="G120" s="32">
        <v>38</v>
      </c>
      <c r="H120" s="1">
        <v>2</v>
      </c>
      <c r="I120" s="1" t="s">
        <v>1</v>
      </c>
      <c r="J120" s="44">
        <f t="shared" si="6"/>
        <v>11</v>
      </c>
      <c r="K120" s="47"/>
      <c r="L120" s="47"/>
    </row>
    <row r="121" spans="2:12" x14ac:dyDescent="0.55000000000000004">
      <c r="B121" s="16" t="s">
        <v>13</v>
      </c>
      <c r="C121" s="16" t="s">
        <v>18</v>
      </c>
      <c r="D121" s="16">
        <v>50</v>
      </c>
      <c r="E121" s="16"/>
      <c r="F121" s="16" t="str">
        <f t="shared" si="7"/>
        <v>RXC12</v>
      </c>
      <c r="G121" s="32">
        <v>38</v>
      </c>
      <c r="H121" s="1">
        <v>2</v>
      </c>
      <c r="I121" s="1" t="s">
        <v>1</v>
      </c>
      <c r="J121" s="44">
        <f t="shared" si="6"/>
        <v>12</v>
      </c>
      <c r="K121" s="47"/>
      <c r="L121" s="47"/>
    </row>
    <row r="122" spans="2:12" ht="14.7" thickBot="1" x14ac:dyDescent="0.6">
      <c r="B122" s="17" t="s">
        <v>13</v>
      </c>
      <c r="C122" s="17" t="s">
        <v>18</v>
      </c>
      <c r="D122" s="17">
        <v>50</v>
      </c>
      <c r="E122" s="17"/>
      <c r="F122" s="17" t="str">
        <f t="shared" si="7"/>
        <v>TXC12</v>
      </c>
      <c r="G122" s="32">
        <v>38</v>
      </c>
      <c r="H122" s="1">
        <v>2</v>
      </c>
      <c r="I122" s="1" t="s">
        <v>1</v>
      </c>
      <c r="J122" s="44">
        <f t="shared" si="6"/>
        <v>12</v>
      </c>
      <c r="K122" s="47"/>
      <c r="L122" s="47"/>
    </row>
    <row r="123" spans="2:12" ht="14.7" thickTop="1" x14ac:dyDescent="0.55000000000000004">
      <c r="B123" s="18" t="s">
        <v>13</v>
      </c>
      <c r="C123" s="18" t="s">
        <v>18</v>
      </c>
      <c r="D123" s="18">
        <v>50</v>
      </c>
      <c r="E123" s="18"/>
      <c r="F123" s="18" t="s">
        <v>7</v>
      </c>
      <c r="G123" s="32">
        <v>38</v>
      </c>
      <c r="H123" s="1">
        <v>2</v>
      </c>
      <c r="I123" s="1" t="s">
        <v>1</v>
      </c>
      <c r="J123" s="44">
        <f t="shared" si="6"/>
        <v>13</v>
      </c>
      <c r="K123" s="47"/>
      <c r="L123" s="47"/>
    </row>
    <row r="124" spans="2:12" x14ac:dyDescent="0.55000000000000004">
      <c r="B124" s="19" t="s">
        <v>13</v>
      </c>
      <c r="C124" s="19" t="s">
        <v>18</v>
      </c>
      <c r="D124" s="19">
        <v>50</v>
      </c>
      <c r="E124" s="19"/>
      <c r="F124" s="19" t="str">
        <f>SUBSTITUTE(F123,"RX", "TX")</f>
        <v>RDC01</v>
      </c>
      <c r="G124" s="32">
        <v>38</v>
      </c>
      <c r="H124" s="1">
        <v>2</v>
      </c>
      <c r="I124" s="1" t="s">
        <v>1</v>
      </c>
      <c r="J124" s="44">
        <f t="shared" si="6"/>
        <v>13</v>
      </c>
      <c r="K124" s="47"/>
      <c r="L124" s="47"/>
    </row>
    <row r="125" spans="2:12" x14ac:dyDescent="0.55000000000000004">
      <c r="B125" s="19" t="s">
        <v>13</v>
      </c>
      <c r="C125" s="19" t="s">
        <v>18</v>
      </c>
      <c r="D125" s="19">
        <v>50</v>
      </c>
      <c r="E125" s="19"/>
      <c r="F125" s="19" t="str">
        <f>LEFT(F123,3)&amp;TEXT(RIGHT(F123,2)+1,"#00")</f>
        <v>RDC02</v>
      </c>
      <c r="G125" s="32">
        <v>38</v>
      </c>
      <c r="H125" s="1">
        <v>2</v>
      </c>
      <c r="I125" s="1" t="s">
        <v>1</v>
      </c>
      <c r="J125" s="44">
        <f t="shared" si="6"/>
        <v>14</v>
      </c>
      <c r="K125" s="47"/>
      <c r="L125" s="47"/>
    </row>
    <row r="126" spans="2:12" x14ac:dyDescent="0.55000000000000004">
      <c r="B126" s="19" t="s">
        <v>13</v>
      </c>
      <c r="C126" s="19" t="s">
        <v>18</v>
      </c>
      <c r="D126" s="19">
        <v>50</v>
      </c>
      <c r="E126" s="19"/>
      <c r="F126" s="19" t="str">
        <f>LEFT(F124,3)&amp;TEXT(RIGHT(F124,2)+1,"#00")</f>
        <v>RDC02</v>
      </c>
      <c r="G126" s="32">
        <v>38</v>
      </c>
      <c r="H126" s="1">
        <v>2</v>
      </c>
      <c r="I126" s="1" t="s">
        <v>1</v>
      </c>
      <c r="J126" s="44">
        <f t="shared" si="6"/>
        <v>14</v>
      </c>
      <c r="K126" s="47"/>
      <c r="L126" s="47"/>
    </row>
    <row r="127" spans="2:12" x14ac:dyDescent="0.55000000000000004">
      <c r="B127" s="19" t="s">
        <v>13</v>
      </c>
      <c r="C127" s="19" t="s">
        <v>18</v>
      </c>
      <c r="D127" s="19">
        <v>50</v>
      </c>
      <c r="E127" s="19"/>
      <c r="F127" s="19" t="str">
        <f t="shared" ref="F127:F146" si="8">LEFT(F125,3)&amp;TEXT(RIGHT(F125,2)+1,"#00")</f>
        <v>RDC03</v>
      </c>
      <c r="G127" s="32">
        <v>38</v>
      </c>
      <c r="H127" s="1">
        <v>2</v>
      </c>
      <c r="I127" s="1" t="s">
        <v>1</v>
      </c>
      <c r="J127" s="44">
        <f t="shared" si="6"/>
        <v>15</v>
      </c>
      <c r="K127" s="54" t="str">
        <f>"["&amp;B127&amp;"/"&amp;C127&amp;"/"&amp;D127&amp;"]:"&amp;F130</f>
        <v>[seudre/Prime712/50]:RDC04</v>
      </c>
      <c r="L127" s="57" t="s">
        <v>33</v>
      </c>
    </row>
    <row r="128" spans="2:12" x14ac:dyDescent="0.55000000000000004">
      <c r="B128" s="19" t="s">
        <v>13</v>
      </c>
      <c r="C128" s="19" t="s">
        <v>18</v>
      </c>
      <c r="D128" s="19">
        <v>50</v>
      </c>
      <c r="E128" s="19"/>
      <c r="F128" s="19" t="str">
        <f t="shared" si="8"/>
        <v>RDC03</v>
      </c>
      <c r="G128" s="32">
        <v>38</v>
      </c>
      <c r="H128" s="1">
        <v>2</v>
      </c>
      <c r="I128" s="1" t="s">
        <v>1</v>
      </c>
      <c r="J128" s="44">
        <f t="shared" si="6"/>
        <v>15</v>
      </c>
      <c r="K128" s="55" t="str">
        <f>"["&amp;B128&amp;"/"&amp;C128&amp;"/"&amp;D128&amp;"]:"&amp;F129</f>
        <v>[seudre/Prime712/50]:RDC04</v>
      </c>
      <c r="L128" s="57" t="s">
        <v>33</v>
      </c>
    </row>
    <row r="129" spans="2:12" x14ac:dyDescent="0.55000000000000004">
      <c r="B129" s="19" t="s">
        <v>13</v>
      </c>
      <c r="C129" s="19" t="s">
        <v>18</v>
      </c>
      <c r="D129" s="19">
        <v>50</v>
      </c>
      <c r="E129" s="19"/>
      <c r="F129" s="19" t="str">
        <f t="shared" si="8"/>
        <v>RDC04</v>
      </c>
      <c r="G129" s="32">
        <v>38</v>
      </c>
      <c r="H129" s="1">
        <v>2</v>
      </c>
      <c r="I129" s="1" t="s">
        <v>1</v>
      </c>
      <c r="J129" s="44">
        <f t="shared" si="6"/>
        <v>16</v>
      </c>
      <c r="K129" s="55" t="str">
        <f>"["&amp;B129&amp;"/"&amp;C129&amp;"/"&amp;D129&amp;"]:"&amp;F128</f>
        <v>[seudre/Prime712/50]:RDC03</v>
      </c>
      <c r="L129" s="57" t="s">
        <v>33</v>
      </c>
    </row>
    <row r="130" spans="2:12" x14ac:dyDescent="0.55000000000000004">
      <c r="B130" s="19" t="s">
        <v>13</v>
      </c>
      <c r="C130" s="19" t="s">
        <v>18</v>
      </c>
      <c r="D130" s="19">
        <v>50</v>
      </c>
      <c r="E130" s="19"/>
      <c r="F130" s="19" t="str">
        <f t="shared" si="8"/>
        <v>RDC04</v>
      </c>
      <c r="G130" s="32">
        <v>38</v>
      </c>
      <c r="H130" s="1">
        <v>2</v>
      </c>
      <c r="I130" s="1" t="s">
        <v>1</v>
      </c>
      <c r="J130" s="44">
        <f t="shared" si="6"/>
        <v>16</v>
      </c>
      <c r="K130" s="54" t="str">
        <f>"["&amp;B130&amp;"/"&amp;C130&amp;"/"&amp;D130&amp;"]:"&amp;F127</f>
        <v>[seudre/Prime712/50]:RDC03</v>
      </c>
      <c r="L130" s="57" t="s">
        <v>33</v>
      </c>
    </row>
    <row r="131" spans="2:12" x14ac:dyDescent="0.55000000000000004">
      <c r="B131" s="19" t="s">
        <v>13</v>
      </c>
      <c r="C131" s="19" t="s">
        <v>18</v>
      </c>
      <c r="D131" s="19">
        <v>50</v>
      </c>
      <c r="E131" s="19"/>
      <c r="F131" s="19" t="str">
        <f t="shared" si="8"/>
        <v>RDC05</v>
      </c>
      <c r="G131" s="32">
        <v>38</v>
      </c>
      <c r="H131" s="1">
        <v>2</v>
      </c>
      <c r="I131" s="1" t="s">
        <v>1</v>
      </c>
      <c r="J131" s="44">
        <f t="shared" si="6"/>
        <v>17</v>
      </c>
      <c r="K131" s="56" t="str">
        <f>"["&amp;B131&amp;"/"&amp;C131&amp;"/"&amp;D131&amp;"]:"&amp;F134</f>
        <v>[seudre/Prime712/50]:RDC06</v>
      </c>
      <c r="L131" s="57" t="s">
        <v>33</v>
      </c>
    </row>
    <row r="132" spans="2:12" x14ac:dyDescent="0.55000000000000004">
      <c r="B132" s="19" t="s">
        <v>13</v>
      </c>
      <c r="C132" s="19" t="s">
        <v>18</v>
      </c>
      <c r="D132" s="19">
        <v>50</v>
      </c>
      <c r="E132" s="19"/>
      <c r="F132" s="19" t="str">
        <f t="shared" si="8"/>
        <v>RDC05</v>
      </c>
      <c r="G132" s="32">
        <v>38</v>
      </c>
      <c r="H132" s="1">
        <v>2</v>
      </c>
      <c r="I132" s="1" t="s">
        <v>1</v>
      </c>
      <c r="J132" s="44">
        <f t="shared" si="6"/>
        <v>17</v>
      </c>
      <c r="K132" s="50" t="str">
        <f>"["&amp;B132&amp;"/"&amp;C132&amp;"/"&amp;D132&amp;"]:"&amp;F133</f>
        <v>[seudre/Prime712/50]:RDC06</v>
      </c>
      <c r="L132" s="57" t="s">
        <v>33</v>
      </c>
    </row>
    <row r="133" spans="2:12" x14ac:dyDescent="0.55000000000000004">
      <c r="B133" s="19" t="s">
        <v>13</v>
      </c>
      <c r="C133" s="19" t="s">
        <v>18</v>
      </c>
      <c r="D133" s="19">
        <v>50</v>
      </c>
      <c r="E133" s="19"/>
      <c r="F133" s="19" t="str">
        <f t="shared" si="8"/>
        <v>RDC06</v>
      </c>
      <c r="G133" s="32">
        <v>38</v>
      </c>
      <c r="H133" s="1">
        <v>2</v>
      </c>
      <c r="I133" s="1" t="s">
        <v>1</v>
      </c>
      <c r="J133" s="44">
        <f t="shared" si="6"/>
        <v>18</v>
      </c>
      <c r="K133" s="50" t="str">
        <f>"["&amp;B133&amp;"/"&amp;C133&amp;"/"&amp;D133&amp;"]:"&amp;F132</f>
        <v>[seudre/Prime712/50]:RDC05</v>
      </c>
      <c r="L133" s="57" t="s">
        <v>33</v>
      </c>
    </row>
    <row r="134" spans="2:12" x14ac:dyDescent="0.55000000000000004">
      <c r="B134" s="19" t="s">
        <v>13</v>
      </c>
      <c r="C134" s="19" t="s">
        <v>18</v>
      </c>
      <c r="D134" s="19">
        <v>50</v>
      </c>
      <c r="E134" s="19"/>
      <c r="F134" s="19" t="str">
        <f t="shared" si="8"/>
        <v>RDC06</v>
      </c>
      <c r="G134" s="32">
        <v>38</v>
      </c>
      <c r="H134" s="1">
        <v>2</v>
      </c>
      <c r="I134" s="1" t="s">
        <v>1</v>
      </c>
      <c r="J134" s="44">
        <f t="shared" si="6"/>
        <v>18</v>
      </c>
      <c r="K134" s="56" t="str">
        <f>"["&amp;B134&amp;"/"&amp;C134&amp;"/"&amp;D134&amp;"]:"&amp;F131</f>
        <v>[seudre/Prime712/50]:RDC05</v>
      </c>
      <c r="L134" s="57" t="s">
        <v>33</v>
      </c>
    </row>
    <row r="135" spans="2:12" x14ac:dyDescent="0.55000000000000004">
      <c r="B135" s="19" t="s">
        <v>13</v>
      </c>
      <c r="C135" s="19" t="s">
        <v>18</v>
      </c>
      <c r="D135" s="19">
        <v>50</v>
      </c>
      <c r="E135" s="19"/>
      <c r="F135" s="19" t="str">
        <f t="shared" si="8"/>
        <v>RDC07</v>
      </c>
      <c r="G135" s="32">
        <v>38</v>
      </c>
      <c r="H135" s="1">
        <v>2</v>
      </c>
      <c r="I135" s="1" t="s">
        <v>1</v>
      </c>
      <c r="J135" s="44">
        <f t="shared" si="6"/>
        <v>19</v>
      </c>
      <c r="K135" s="58" t="str">
        <f>"["&amp;B135&amp;"/"&amp;C135&amp;"/"&amp;D135&amp;"]:"&amp;F138</f>
        <v>[seudre/Prime712/50]:RDC08</v>
      </c>
      <c r="L135" s="57" t="s">
        <v>33</v>
      </c>
    </row>
    <row r="136" spans="2:12" x14ac:dyDescent="0.55000000000000004">
      <c r="B136" s="19" t="s">
        <v>13</v>
      </c>
      <c r="C136" s="19" t="s">
        <v>18</v>
      </c>
      <c r="D136" s="19">
        <v>50</v>
      </c>
      <c r="E136" s="19"/>
      <c r="F136" s="19" t="str">
        <f t="shared" si="8"/>
        <v>RDC07</v>
      </c>
      <c r="G136" s="32">
        <v>38</v>
      </c>
      <c r="H136" s="1">
        <v>2</v>
      </c>
      <c r="I136" s="1" t="s">
        <v>1</v>
      </c>
      <c r="J136" s="44">
        <f t="shared" si="6"/>
        <v>19</v>
      </c>
      <c r="K136" s="48" t="str">
        <f>"["&amp;B136&amp;"/"&amp;C136&amp;"/"&amp;D136&amp;"]:"&amp;F137</f>
        <v>[seudre/Prime712/50]:RDC08</v>
      </c>
      <c r="L136" s="57" t="s">
        <v>33</v>
      </c>
    </row>
    <row r="137" spans="2:12" x14ac:dyDescent="0.55000000000000004">
      <c r="B137" s="19" t="s">
        <v>13</v>
      </c>
      <c r="C137" s="19" t="s">
        <v>18</v>
      </c>
      <c r="D137" s="19">
        <v>50</v>
      </c>
      <c r="E137" s="19"/>
      <c r="F137" s="19" t="str">
        <f t="shared" si="8"/>
        <v>RDC08</v>
      </c>
      <c r="G137" s="32">
        <v>38</v>
      </c>
      <c r="H137" s="1">
        <v>2</v>
      </c>
      <c r="I137" s="1" t="s">
        <v>1</v>
      </c>
      <c r="J137" s="44">
        <f t="shared" si="6"/>
        <v>20</v>
      </c>
      <c r="K137" s="48" t="str">
        <f>"["&amp;B137&amp;"/"&amp;C137&amp;"/"&amp;D137&amp;"]:"&amp;F136</f>
        <v>[seudre/Prime712/50]:RDC07</v>
      </c>
      <c r="L137" s="57" t="s">
        <v>33</v>
      </c>
    </row>
    <row r="138" spans="2:12" x14ac:dyDescent="0.55000000000000004">
      <c r="B138" s="19" t="s">
        <v>13</v>
      </c>
      <c r="C138" s="19" t="s">
        <v>18</v>
      </c>
      <c r="D138" s="19">
        <v>50</v>
      </c>
      <c r="E138" s="19"/>
      <c r="F138" s="19" t="str">
        <f t="shared" si="8"/>
        <v>RDC08</v>
      </c>
      <c r="G138" s="32">
        <v>38</v>
      </c>
      <c r="H138" s="1">
        <v>2</v>
      </c>
      <c r="I138" s="1" t="s">
        <v>1</v>
      </c>
      <c r="J138" s="44">
        <f t="shared" si="6"/>
        <v>20</v>
      </c>
      <c r="K138" s="58" t="str">
        <f>"["&amp;B138&amp;"/"&amp;C138&amp;"/"&amp;D138&amp;"]:"&amp;F135</f>
        <v>[seudre/Prime712/50]:RDC07</v>
      </c>
      <c r="L138" s="57" t="s">
        <v>33</v>
      </c>
    </row>
    <row r="139" spans="2:12" x14ac:dyDescent="0.55000000000000004">
      <c r="B139" s="19" t="s">
        <v>13</v>
      </c>
      <c r="C139" s="19" t="s">
        <v>18</v>
      </c>
      <c r="D139" s="19">
        <v>50</v>
      </c>
      <c r="E139" s="19"/>
      <c r="F139" s="19" t="str">
        <f t="shared" si="8"/>
        <v>RDC09</v>
      </c>
      <c r="G139" s="32">
        <v>38</v>
      </c>
      <c r="H139" s="1">
        <v>2</v>
      </c>
      <c r="I139" s="1" t="s">
        <v>1</v>
      </c>
      <c r="J139" s="44">
        <f t="shared" si="6"/>
        <v>21</v>
      </c>
      <c r="K139" s="59" t="str">
        <f>"["&amp;B139&amp;"/"&amp;C139&amp;"/"&amp;D139&amp;"]:"&amp;F142</f>
        <v>[seudre/Prime712/50]:RDC10</v>
      </c>
      <c r="L139" s="57" t="s">
        <v>33</v>
      </c>
    </row>
    <row r="140" spans="2:12" x14ac:dyDescent="0.55000000000000004">
      <c r="B140" s="19" t="s">
        <v>13</v>
      </c>
      <c r="C140" s="19" t="s">
        <v>18</v>
      </c>
      <c r="D140" s="19">
        <v>50</v>
      </c>
      <c r="E140" s="19"/>
      <c r="F140" s="19" t="str">
        <f t="shared" si="8"/>
        <v>RDC09</v>
      </c>
      <c r="G140" s="32">
        <v>38</v>
      </c>
      <c r="H140" s="1">
        <v>2</v>
      </c>
      <c r="I140" s="1" t="s">
        <v>1</v>
      </c>
      <c r="J140" s="44">
        <f t="shared" si="6"/>
        <v>21</v>
      </c>
      <c r="K140" s="60" t="str">
        <f>"["&amp;B140&amp;"/"&amp;C140&amp;"/"&amp;D140&amp;"]:"&amp;F141</f>
        <v>[seudre/Prime712/50]:RDC10</v>
      </c>
      <c r="L140" s="57" t="s">
        <v>33</v>
      </c>
    </row>
    <row r="141" spans="2:12" x14ac:dyDescent="0.55000000000000004">
      <c r="B141" s="19" t="s">
        <v>13</v>
      </c>
      <c r="C141" s="19" t="s">
        <v>18</v>
      </c>
      <c r="D141" s="19">
        <v>50</v>
      </c>
      <c r="E141" s="19"/>
      <c r="F141" s="19" t="str">
        <f t="shared" si="8"/>
        <v>RDC10</v>
      </c>
      <c r="G141" s="32">
        <v>38</v>
      </c>
      <c r="H141" s="1">
        <v>2</v>
      </c>
      <c r="I141" s="1" t="s">
        <v>1</v>
      </c>
      <c r="J141" s="44">
        <f t="shared" si="6"/>
        <v>22</v>
      </c>
      <c r="K141" s="60" t="str">
        <f>"["&amp;B141&amp;"/"&amp;C141&amp;"/"&amp;D141&amp;"]:"&amp;F140</f>
        <v>[seudre/Prime712/50]:RDC09</v>
      </c>
      <c r="L141" s="57" t="s">
        <v>33</v>
      </c>
    </row>
    <row r="142" spans="2:12" x14ac:dyDescent="0.55000000000000004">
      <c r="B142" s="19" t="s">
        <v>13</v>
      </c>
      <c r="C142" s="19" t="s">
        <v>18</v>
      </c>
      <c r="D142" s="19">
        <v>50</v>
      </c>
      <c r="E142" s="19"/>
      <c r="F142" s="19" t="str">
        <f t="shared" si="8"/>
        <v>RDC10</v>
      </c>
      <c r="G142" s="32">
        <v>38</v>
      </c>
      <c r="H142" s="1">
        <v>2</v>
      </c>
      <c r="I142" s="1" t="s">
        <v>1</v>
      </c>
      <c r="J142" s="44">
        <f t="shared" si="6"/>
        <v>22</v>
      </c>
      <c r="K142" s="59" t="str">
        <f>"["&amp;B142&amp;"/"&amp;C142&amp;"/"&amp;D142&amp;"]:"&amp;F139</f>
        <v>[seudre/Prime712/50]:RDC09</v>
      </c>
      <c r="L142" s="57" t="s">
        <v>33</v>
      </c>
    </row>
    <row r="143" spans="2:12" x14ac:dyDescent="0.55000000000000004">
      <c r="B143" s="19" t="s">
        <v>13</v>
      </c>
      <c r="C143" s="19" t="s">
        <v>18</v>
      </c>
      <c r="D143" s="19">
        <v>50</v>
      </c>
      <c r="E143" s="19"/>
      <c r="F143" s="19" t="str">
        <f t="shared" si="8"/>
        <v>RDC11</v>
      </c>
      <c r="G143" s="32">
        <v>38</v>
      </c>
      <c r="H143" s="1">
        <v>2</v>
      </c>
      <c r="I143" s="1" t="s">
        <v>1</v>
      </c>
      <c r="J143" s="44">
        <f t="shared" si="6"/>
        <v>23</v>
      </c>
      <c r="K143" s="47"/>
      <c r="L143" s="47"/>
    </row>
    <row r="144" spans="2:12" x14ac:dyDescent="0.55000000000000004">
      <c r="B144" s="19" t="s">
        <v>13</v>
      </c>
      <c r="C144" s="19" t="s">
        <v>18</v>
      </c>
      <c r="D144" s="19">
        <v>50</v>
      </c>
      <c r="E144" s="19"/>
      <c r="F144" s="19" t="str">
        <f t="shared" si="8"/>
        <v>RDC11</v>
      </c>
      <c r="G144" s="32">
        <v>38</v>
      </c>
      <c r="H144" s="1">
        <v>2</v>
      </c>
      <c r="I144" s="1" t="s">
        <v>1</v>
      </c>
      <c r="J144" s="44">
        <f t="shared" si="6"/>
        <v>23</v>
      </c>
      <c r="K144" s="47"/>
      <c r="L144" s="47"/>
    </row>
    <row r="145" spans="2:12" x14ac:dyDescent="0.55000000000000004">
      <c r="B145" s="19" t="s">
        <v>13</v>
      </c>
      <c r="C145" s="19" t="s">
        <v>18</v>
      </c>
      <c r="D145" s="19">
        <v>50</v>
      </c>
      <c r="E145" s="19"/>
      <c r="F145" s="19" t="str">
        <f t="shared" si="8"/>
        <v>RDC12</v>
      </c>
      <c r="G145" s="32">
        <v>38</v>
      </c>
      <c r="H145" s="1">
        <v>2</v>
      </c>
      <c r="I145" s="1" t="s">
        <v>1</v>
      </c>
      <c r="J145" s="44">
        <f t="shared" si="6"/>
        <v>24</v>
      </c>
      <c r="K145" s="47"/>
      <c r="L145" s="47"/>
    </row>
    <row r="146" spans="2:12" ht="14.7" thickBot="1" x14ac:dyDescent="0.6">
      <c r="B146" s="20" t="s">
        <v>13</v>
      </c>
      <c r="C146" s="20" t="s">
        <v>18</v>
      </c>
      <c r="D146" s="20">
        <v>50</v>
      </c>
      <c r="E146" s="20"/>
      <c r="F146" s="20" t="str">
        <f t="shared" si="8"/>
        <v>RDC12</v>
      </c>
      <c r="G146" s="33">
        <v>38</v>
      </c>
      <c r="H146" s="14">
        <v>2</v>
      </c>
      <c r="I146" s="14" t="s">
        <v>1</v>
      </c>
      <c r="J146" s="45">
        <f t="shared" si="6"/>
        <v>24</v>
      </c>
      <c r="K146" s="63"/>
      <c r="L146" s="63"/>
    </row>
    <row r="147" spans="2:12" ht="14.7" thickTop="1" x14ac:dyDescent="0.55000000000000004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PPOverview</vt:lpstr>
      <vt:lpstr>PP-18Feb2021</vt:lpstr>
      <vt:lpstr>PP-17Dec2020</vt:lpstr>
      <vt:lpstr>PP-11Dec2020</vt:lpstr>
      <vt:lpstr>PP-8Dec2020</vt:lpstr>
      <vt:lpstr>PP-23Nov2020</vt:lpstr>
      <vt:lpstr>PP-19Nov2020</vt:lpstr>
      <vt:lpstr>PPOverview!PatchTable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cp:lastPrinted>2020-11-25T09:02:32Z</cp:lastPrinted>
  <dcterms:created xsi:type="dcterms:W3CDTF">2020-11-12T15:23:22Z</dcterms:created>
  <dcterms:modified xsi:type="dcterms:W3CDTF">2021-02-19T14:31:11Z</dcterms:modified>
</cp:coreProperties>
</file>